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90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</sheets>
  <definedNames/>
  <calcPr fullCalcOnLoad="1"/>
</workbook>
</file>

<file path=xl/sharedStrings.xml><?xml version="1.0" encoding="utf-8"?>
<sst xmlns="http://schemas.openxmlformats.org/spreadsheetml/2006/main" count="631" uniqueCount="118">
  <si>
    <t>BAHAMAS MINISTRY OF TOURISM</t>
  </si>
  <si>
    <t>FOREIGN ARRIVALS BY FIRST PORT OF ENTRY</t>
  </si>
  <si>
    <t xml:space="preserve"> </t>
  </si>
  <si>
    <t>YEAR TO DATE</t>
  </si>
  <si>
    <t>NEW PROVIDENCE</t>
  </si>
  <si>
    <t>% CHG</t>
  </si>
  <si>
    <t>Air</t>
  </si>
  <si>
    <t>Sea</t>
  </si>
  <si>
    <t>Total</t>
  </si>
  <si>
    <t>GRAND BAHAMA</t>
  </si>
  <si>
    <t>FAMILY ISLANDS</t>
  </si>
  <si>
    <t>ALL BAHAMAS</t>
  </si>
  <si>
    <t>THESE FIGURES ARE PRELIMINARY AND SUBJECT TO REVISION.</t>
  </si>
  <si>
    <t>FOREIGN AIR ARRIVALS TO THE BAHAMAS</t>
  </si>
  <si>
    <t>BY FIRST PORT OF ENTRY</t>
  </si>
  <si>
    <t xml:space="preserve">        YEAR TO DATE</t>
  </si>
  <si>
    <t>ISLAND</t>
  </si>
  <si>
    <t>% Chg</t>
  </si>
  <si>
    <t>Nassau</t>
  </si>
  <si>
    <t>Paradise Island</t>
  </si>
  <si>
    <t>Freeport</t>
  </si>
  <si>
    <t>West End</t>
  </si>
  <si>
    <t>THE OUT ISLANDS</t>
  </si>
  <si>
    <t>ABACO</t>
  </si>
  <si>
    <t>Marsh Harbour</t>
  </si>
  <si>
    <t>Treasure Cay</t>
  </si>
  <si>
    <t>Walker's Cay</t>
  </si>
  <si>
    <t>ANDROS</t>
  </si>
  <si>
    <t>Andros Town</t>
  </si>
  <si>
    <t>Congo Town</t>
  </si>
  <si>
    <t>San Andros</t>
  </si>
  <si>
    <t>BERRY ISLANDS</t>
  </si>
  <si>
    <t>Chub Cay</t>
  </si>
  <si>
    <t>Gt. Harbour Cay</t>
  </si>
  <si>
    <t>BIMINI</t>
  </si>
  <si>
    <t>CAT CAY</t>
  </si>
  <si>
    <t>CAT ISLAND</t>
  </si>
  <si>
    <t>ELEUTHERA</t>
  </si>
  <si>
    <t>Governor's Hrbr.</t>
  </si>
  <si>
    <t>N. Eleuthera</t>
  </si>
  <si>
    <t>Rock Sound</t>
  </si>
  <si>
    <t>EXUMA</t>
  </si>
  <si>
    <t>INAGUA</t>
  </si>
  <si>
    <t>LONG ISLAND</t>
  </si>
  <si>
    <t>SAN SALVADOR</t>
  </si>
  <si>
    <t>TOTAL</t>
  </si>
  <si>
    <t>THE BAHAMAS MINISTRY OF TOURISM</t>
  </si>
  <si>
    <t xml:space="preserve"> % CHG</t>
  </si>
  <si>
    <t>%CHG</t>
  </si>
  <si>
    <t>THE BAHAMAS</t>
  </si>
  <si>
    <t>NASSAU/PI</t>
  </si>
  <si>
    <t>THESE FIGURES ARE PRELIMINARY &amp; SUBJECT TO REVISION</t>
  </si>
  <si>
    <t>FOREIGN AIR ARRIVALS TO THE ISLANDS OF THE BAHAMAS</t>
  </si>
  <si>
    <t>Berry Islands</t>
  </si>
  <si>
    <t>Great Harbour Cay</t>
  </si>
  <si>
    <t>Governor's Harbour</t>
  </si>
  <si>
    <t>North Eleuthera</t>
  </si>
  <si>
    <t>THESE FIGURES ARE PRELIMINARY &amp; SUBJECT TO REVISION.</t>
  </si>
  <si>
    <t>FOREIGN AIR ARRIVALS</t>
  </si>
  <si>
    <t xml:space="preserve">          </t>
  </si>
  <si>
    <t xml:space="preserve">visitors and transit arrivals to The Bahamas excluding ship crews, diplomatic personnel and returning </t>
  </si>
  <si>
    <t xml:space="preserve">residents.  They take no account of multiple entries made by the same visitors at different ports in The </t>
  </si>
  <si>
    <t>Bahamas and do not necessarily indicate the place of stay of visitors.</t>
  </si>
  <si>
    <t xml:space="preserve">These statistics provided by the Immigration Department are a manual immigration card count of all foreign </t>
  </si>
  <si>
    <t>Spanish Cay</t>
  </si>
  <si>
    <t>JAN '14</t>
  </si>
  <si>
    <t>FEB 2014</t>
  </si>
  <si>
    <t>YTD FEB '2014</t>
  </si>
  <si>
    <t>FEB '14</t>
  </si>
  <si>
    <t>YTD FEB '14</t>
  </si>
  <si>
    <t>MAR '14</t>
  </si>
  <si>
    <t>MAR 14</t>
  </si>
  <si>
    <t>YTD MAR '14</t>
  </si>
  <si>
    <t>MAY 2014</t>
  </si>
  <si>
    <t>APR 14</t>
  </si>
  <si>
    <t>YTD APR '14</t>
  </si>
  <si>
    <t>YTD MAY '14</t>
  </si>
  <si>
    <t>JUN 14</t>
  </si>
  <si>
    <t>YTD JUN '14</t>
  </si>
  <si>
    <t>JUL 14</t>
  </si>
  <si>
    <t>YTD JUL '14</t>
  </si>
  <si>
    <t xml:space="preserve">In 2014, Easter fell in April and not in March like in 2013. As a result, March 2014 appeared to take a sharp decline in both air </t>
  </si>
  <si>
    <t>and sea arrivals.</t>
  </si>
  <si>
    <t>This holiday is normally a big travel holiday for visitors to visit the Bahamas.</t>
  </si>
  <si>
    <t>In 2014, the Easter Holiday weekend fell in April instead of March.</t>
  </si>
  <si>
    <t>In 2013, the Easter Holiday weekend fell in March instead of April.  In 2012, Easter fell in April.</t>
  </si>
  <si>
    <t>JANUARY 2015 PRELIMINARY</t>
  </si>
  <si>
    <t>JANUARY 2015</t>
  </si>
  <si>
    <t>JAN '15</t>
  </si>
  <si>
    <t>FEB '15</t>
  </si>
  <si>
    <t>YTD FEB '15</t>
  </si>
  <si>
    <t>FEBRUARY 2015</t>
  </si>
  <si>
    <t>FEB 2015</t>
  </si>
  <si>
    <t xml:space="preserve">FEBRUARY 2015 PRELIMINARY </t>
  </si>
  <si>
    <t>YTD FEB '2015</t>
  </si>
  <si>
    <t xml:space="preserve">MARCH 2015 PRELIMINARY </t>
  </si>
  <si>
    <t>MARCH 2015</t>
  </si>
  <si>
    <t xml:space="preserve">APRIL 2015 PRELIMINARY </t>
  </si>
  <si>
    <t>APRIL 2015</t>
  </si>
  <si>
    <t xml:space="preserve">MAY 2015 PRELIMINARY </t>
  </si>
  <si>
    <t>MAY 2015</t>
  </si>
  <si>
    <t xml:space="preserve">JUNE 2015 PRELIMINARY </t>
  </si>
  <si>
    <t>JUNE 2015</t>
  </si>
  <si>
    <t>JULY 2015 PRELIMINARY</t>
  </si>
  <si>
    <t>JULY 2015</t>
  </si>
  <si>
    <t>MAR 15</t>
  </si>
  <si>
    <t>MAR '15</t>
  </si>
  <si>
    <t>YTD MAR '15</t>
  </si>
  <si>
    <t>JUL 15</t>
  </si>
  <si>
    <t>YTD JUL '15</t>
  </si>
  <si>
    <t>JUN 15</t>
  </si>
  <si>
    <t>YTD JUN '15</t>
  </si>
  <si>
    <t>YTD MAY '15</t>
  </si>
  <si>
    <t>APR 15</t>
  </si>
  <si>
    <t>YTD APR '15</t>
  </si>
  <si>
    <t xml:space="preserve">In 2014, Easter fell in April and not in March like in 2013. </t>
  </si>
  <si>
    <t>In 2014, the Easter Holiday weekend fell in April instead of March and in 2015 it fell in April again</t>
  </si>
  <si>
    <t>Airport in West End was closed from January 2012 but it resumed operations again on June 1, 2014.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</si>
</sst>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_(* #,##0_);_(* \(#,##0\);_(* &quot;-&quot;??_);_(@_)"/>
    <numFmt numFmtId="169" formatCode="0.0"/>
    <numFmt numFmtId="170" formatCode="mm/dd/yy"/>
    <numFmt numFmtId="171" formatCode="\2\5\ \A\p\r\ \9\7"/>
    <numFmt numFmtId="172" formatCode="0.000_)"/>
    <numFmt numFmtId="173" formatCode="0.0000_)"/>
    <numFmt numFmtId="174" formatCode="dd\-mmm\-yy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65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Courier"/>
      <family val="3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Courie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Courier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164" fontId="0" fillId="0" borderId="0" xfId="0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  <protection/>
    </xf>
    <xf numFmtId="164" fontId="7" fillId="0" borderId="0" xfId="0" applyFont="1" applyAlignment="1" quotePrefix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37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7" fillId="33" borderId="0" xfId="0" applyFont="1" applyFill="1" applyAlignment="1" applyProtection="1">
      <alignment horizontal="center"/>
      <protection/>
    </xf>
    <xf numFmtId="37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centerContinuous"/>
    </xf>
    <xf numFmtId="164" fontId="0" fillId="0" borderId="0" xfId="0" applyAlignment="1">
      <alignment horizontal="left"/>
    </xf>
    <xf numFmtId="15" fontId="8" fillId="0" borderId="0" xfId="0" applyNumberFormat="1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 quotePrefix="1">
      <alignment horizontal="right"/>
      <protection/>
    </xf>
    <xf numFmtId="168" fontId="8" fillId="0" borderId="0" xfId="42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 quotePrefix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168" fontId="7" fillId="0" borderId="0" xfId="42" applyNumberFormat="1" applyFont="1" applyAlignment="1" applyProtection="1" quotePrefix="1">
      <alignment horizontal="right"/>
      <protection/>
    </xf>
    <xf numFmtId="168" fontId="7" fillId="0" borderId="0" xfId="42" applyNumberFormat="1" applyFont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 applyProtection="1">
      <alignment horizontal="fill"/>
      <protection/>
    </xf>
    <xf numFmtId="164" fontId="7" fillId="0" borderId="0" xfId="0" applyFont="1" applyAlignment="1" quotePrefix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 applyProtection="1">
      <alignment horizontal="center"/>
      <protection/>
    </xf>
    <xf numFmtId="37" fontId="7" fillId="33" borderId="0" xfId="0" applyNumberFormat="1" applyFont="1" applyFill="1" applyAlignment="1" applyProtection="1">
      <alignment/>
      <protection/>
    </xf>
    <xf numFmtId="22" fontId="7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5" fillId="0" borderId="0" xfId="58" applyFont="1" applyAlignment="1">
      <alignment horizontal="centerContinuous"/>
      <protection/>
    </xf>
    <xf numFmtId="0" fontId="8" fillId="0" borderId="0" xfId="58">
      <alignment/>
      <protection/>
    </xf>
    <xf numFmtId="49" fontId="5" fillId="0" borderId="0" xfId="58" applyNumberFormat="1" applyFont="1" applyAlignment="1">
      <alignment horizontal="centerContinuous"/>
      <protection/>
    </xf>
    <xf numFmtId="49" fontId="5" fillId="0" borderId="0" xfId="58" applyNumberFormat="1" applyFont="1" applyAlignment="1" applyProtection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5" fillId="0" borderId="0" xfId="58" applyFont="1" applyAlignment="1" applyProtection="1">
      <alignment horizontal="centerContinuous"/>
      <protection/>
    </xf>
    <xf numFmtId="0" fontId="8" fillId="0" borderId="0" xfId="58" applyFont="1">
      <alignment/>
      <protection/>
    </xf>
    <xf numFmtId="0" fontId="8" fillId="0" borderId="0" xfId="58" applyFont="1" applyAlignment="1" applyProtection="1">
      <alignment horizontal="left"/>
      <protection/>
    </xf>
    <xf numFmtId="0" fontId="8" fillId="0" borderId="0" xfId="58" applyFont="1" applyAlignment="1" applyProtection="1">
      <alignment horizontal="fill"/>
      <protection/>
    </xf>
    <xf numFmtId="0" fontId="7" fillId="0" borderId="0" xfId="58" applyFont="1" applyAlignment="1" quotePrefix="1">
      <alignment horizontal="right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 horizontal="right"/>
      <protection/>
    </xf>
    <xf numFmtId="0" fontId="7" fillId="0" borderId="0" xfId="58" applyFont="1" applyAlignment="1" applyProtection="1">
      <alignment horizontal="left"/>
      <protection/>
    </xf>
    <xf numFmtId="0" fontId="8" fillId="0" borderId="0" xfId="58" applyFont="1" applyAlignment="1">
      <alignment horizontal="right"/>
      <protection/>
    </xf>
    <xf numFmtId="0" fontId="8" fillId="0" borderId="0" xfId="58" applyFont="1" applyAlignment="1" applyProtection="1">
      <alignment horizontal="center"/>
      <protection/>
    </xf>
    <xf numFmtId="37" fontId="8" fillId="0" borderId="0" xfId="58" applyNumberFormat="1" applyFont="1" applyProtection="1">
      <alignment/>
      <protection/>
    </xf>
    <xf numFmtId="175" fontId="8" fillId="0" borderId="0" xfId="58" applyNumberFormat="1" applyFont="1" applyProtection="1">
      <alignment/>
      <protection/>
    </xf>
    <xf numFmtId="0" fontId="7" fillId="0" borderId="0" xfId="58" applyFont="1" applyAlignment="1" applyProtection="1">
      <alignment horizontal="center"/>
      <protection/>
    </xf>
    <xf numFmtId="37" fontId="7" fillId="0" borderId="0" xfId="58" applyNumberFormat="1" applyFont="1" applyProtection="1">
      <alignment/>
      <protection/>
    </xf>
    <xf numFmtId="175" fontId="7" fillId="0" borderId="0" xfId="58" applyNumberFormat="1" applyFont="1" applyProtection="1">
      <alignment/>
      <protection/>
    </xf>
    <xf numFmtId="175" fontId="8" fillId="0" borderId="0" xfId="58" applyNumberFormat="1" applyFont="1" applyAlignment="1" applyProtection="1">
      <alignment horizontal="left"/>
      <protection/>
    </xf>
    <xf numFmtId="0" fontId="7" fillId="33" borderId="0" xfId="58" applyFont="1" applyFill="1" applyAlignment="1" applyProtection="1">
      <alignment horizontal="center"/>
      <protection/>
    </xf>
    <xf numFmtId="37" fontId="7" fillId="33" borderId="0" xfId="58" applyNumberFormat="1" applyFont="1" applyFill="1" applyProtection="1">
      <alignment/>
      <protection/>
    </xf>
    <xf numFmtId="175" fontId="7" fillId="33" borderId="0" xfId="58" applyNumberFormat="1" applyFont="1" applyFill="1" applyProtection="1">
      <alignment/>
      <protection/>
    </xf>
    <xf numFmtId="166" fontId="8" fillId="0" borderId="0" xfId="58" applyNumberFormat="1" applyFont="1" applyProtection="1">
      <alignment/>
      <protection/>
    </xf>
    <xf numFmtId="166" fontId="8" fillId="0" borderId="0" xfId="58" applyNumberFormat="1" applyFont="1" applyAlignment="1" applyProtection="1">
      <alignment horizontal="left"/>
      <protection/>
    </xf>
    <xf numFmtId="15" fontId="8" fillId="0" borderId="0" xfId="58" applyNumberFormat="1" applyFont="1" applyAlignment="1" applyProtection="1">
      <alignment horizontal="left"/>
      <protection/>
    </xf>
    <xf numFmtId="15" fontId="8" fillId="0" borderId="0" xfId="58" applyNumberFormat="1" applyFont="1" applyAlignment="1" applyProtection="1">
      <alignment horizontal="centerContinuous"/>
      <protection/>
    </xf>
    <xf numFmtId="0" fontId="7" fillId="0" borderId="0" xfId="58" applyFont="1" applyAlignment="1">
      <alignment horizontal="centerContinuous"/>
      <protection/>
    </xf>
    <xf numFmtId="22" fontId="7" fillId="0" borderId="0" xfId="58" applyNumberFormat="1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5" fillId="0" borderId="0" xfId="58" applyFont="1" applyAlignment="1" applyProtection="1">
      <alignment horizontal="centerContinuous"/>
      <protection/>
    </xf>
    <xf numFmtId="0" fontId="8" fillId="0" borderId="0" xfId="58" applyFont="1" applyAlignment="1">
      <alignment horizontal="centerContinuous"/>
      <protection/>
    </xf>
    <xf numFmtId="0" fontId="7" fillId="0" borderId="0" xfId="58" applyFont="1" applyAlignment="1" applyProtection="1">
      <alignment horizontal="centerContinuous"/>
      <protection/>
    </xf>
    <xf numFmtId="0" fontId="7" fillId="0" borderId="0" xfId="58" applyFont="1">
      <alignment/>
      <protection/>
    </xf>
    <xf numFmtId="0" fontId="7" fillId="0" borderId="0" xfId="58" applyFont="1" applyAlignment="1" applyProtection="1" quotePrefix="1">
      <alignment horizontal="right"/>
      <protection/>
    </xf>
    <xf numFmtId="0" fontId="7" fillId="0" borderId="0" xfId="58" applyFont="1" applyAlignment="1" applyProtection="1">
      <alignment horizontal="right"/>
      <protection/>
    </xf>
    <xf numFmtId="168" fontId="8" fillId="0" borderId="0" xfId="42" applyNumberFormat="1" applyFont="1" applyAlignment="1" applyProtection="1" quotePrefix="1">
      <alignment horizontal="right"/>
      <protection/>
    </xf>
    <xf numFmtId="0" fontId="7" fillId="0" borderId="0" xfId="58" applyFont="1" applyAlignment="1" applyProtection="1" quotePrefix="1">
      <alignment horizontal="center"/>
      <protection/>
    </xf>
    <xf numFmtId="175" fontId="7" fillId="0" borderId="0" xfId="58" applyNumberFormat="1" applyFont="1" applyAlignment="1" applyProtection="1">
      <alignment horizontal="center"/>
      <protection/>
    </xf>
    <xf numFmtId="37" fontId="8" fillId="0" borderId="0" xfId="58" applyNumberFormat="1" applyFont="1" applyAlignment="1" applyProtection="1">
      <alignment horizontal="right"/>
      <protection/>
    </xf>
    <xf numFmtId="175" fontId="7" fillId="0" borderId="0" xfId="58" applyNumberFormat="1" applyFont="1" applyProtection="1">
      <alignment/>
      <protection/>
    </xf>
    <xf numFmtId="0" fontId="8" fillId="0" borderId="0" xfId="57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8" fillId="0" borderId="0" xfId="57" applyAlignment="1">
      <alignment horizontal="center"/>
      <protection/>
    </xf>
    <xf numFmtId="168" fontId="8" fillId="0" borderId="0" xfId="42" applyNumberFormat="1" applyFont="1" applyAlignment="1">
      <alignment/>
    </xf>
    <xf numFmtId="175" fontId="8" fillId="0" borderId="0" xfId="57" applyNumberFormat="1">
      <alignment/>
      <protection/>
    </xf>
    <xf numFmtId="175" fontId="8" fillId="0" borderId="0" xfId="57" applyNumberFormat="1" applyFont="1">
      <alignment/>
      <protection/>
    </xf>
    <xf numFmtId="168" fontId="7" fillId="0" borderId="0" xfId="42" applyNumberFormat="1" applyFont="1" applyAlignment="1">
      <alignment/>
    </xf>
    <xf numFmtId="175" fontId="7" fillId="0" borderId="0" xfId="57" applyNumberFormat="1" applyFont="1">
      <alignment/>
      <protection/>
    </xf>
    <xf numFmtId="0" fontId="8" fillId="0" borderId="0" xfId="57" applyFont="1">
      <alignment/>
      <protection/>
    </xf>
    <xf numFmtId="168" fontId="7" fillId="0" borderId="0" xfId="42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1" fontId="8" fillId="0" borderId="0" xfId="42" applyNumberFormat="1" applyFont="1" applyAlignment="1" applyProtection="1" quotePrefix="1">
      <alignment horizontal="right"/>
      <protection/>
    </xf>
    <xf numFmtId="164" fontId="16" fillId="0" borderId="0" xfId="0" applyFont="1" applyAlignment="1">
      <alignment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 quotePrefix="1">
      <alignment horizontal="center"/>
      <protection/>
    </xf>
    <xf numFmtId="164" fontId="6" fillId="0" borderId="0" xfId="0" applyFont="1" applyAlignment="1">
      <alignment/>
    </xf>
    <xf numFmtId="0" fontId="17" fillId="0" borderId="0" xfId="58" applyFont="1">
      <alignment/>
      <protection/>
    </xf>
    <xf numFmtId="164" fontId="18" fillId="0" borderId="0" xfId="0" applyFont="1" applyAlignment="1">
      <alignment/>
    </xf>
    <xf numFmtId="164" fontId="60" fillId="0" borderId="0" xfId="0" applyFont="1" applyAlignment="1" applyProtection="1">
      <alignment horizontal="centerContinuous"/>
      <protection/>
    </xf>
    <xf numFmtId="164" fontId="60" fillId="0" borderId="0" xfId="0" applyFont="1" applyAlignment="1">
      <alignment horizontal="centerContinuous"/>
    </xf>
    <xf numFmtId="164" fontId="61" fillId="0" borderId="0" xfId="0" applyFont="1" applyAlignment="1">
      <alignment/>
    </xf>
    <xf numFmtId="49" fontId="62" fillId="0" borderId="0" xfId="0" applyNumberFormat="1" applyFont="1" applyAlignment="1" applyProtection="1" quotePrefix="1">
      <alignment horizontal="center"/>
      <protection/>
    </xf>
    <xf numFmtId="164" fontId="63" fillId="0" borderId="0" xfId="0" applyFont="1" applyAlignment="1">
      <alignment/>
    </xf>
    <xf numFmtId="37" fontId="63" fillId="0" borderId="0" xfId="0" applyNumberFormat="1" applyFont="1" applyAlignment="1" applyProtection="1">
      <alignment/>
      <protection/>
    </xf>
    <xf numFmtId="37" fontId="62" fillId="0" borderId="0" xfId="0" applyNumberFormat="1" applyFont="1" applyAlignment="1" applyProtection="1">
      <alignment/>
      <protection/>
    </xf>
    <xf numFmtId="37" fontId="63" fillId="0" borderId="0" xfId="0" applyNumberFormat="1" applyFont="1" applyAlignment="1" applyProtection="1">
      <alignment horizontal="left"/>
      <protection/>
    </xf>
    <xf numFmtId="37" fontId="62" fillId="33" borderId="0" xfId="0" applyNumberFormat="1" applyFont="1" applyFill="1" applyBorder="1" applyAlignment="1" applyProtection="1">
      <alignment/>
      <protection/>
    </xf>
    <xf numFmtId="164" fontId="64" fillId="0" borderId="0" xfId="0" applyFont="1" applyAlignment="1">
      <alignment/>
    </xf>
    <xf numFmtId="164" fontId="63" fillId="0" borderId="0" xfId="0" applyFont="1" applyAlignment="1">
      <alignment horizontal="centerContinuous"/>
    </xf>
    <xf numFmtId="164" fontId="62" fillId="0" borderId="0" xfId="0" applyFont="1" applyAlignment="1">
      <alignment horizontal="centerContinuous"/>
    </xf>
    <xf numFmtId="164" fontId="62" fillId="0" borderId="0" xfId="0" applyFont="1" applyAlignment="1" applyProtection="1" quotePrefix="1">
      <alignment horizontal="right"/>
      <protection/>
    </xf>
    <xf numFmtId="168" fontId="63" fillId="0" borderId="0" xfId="42" applyNumberFormat="1" applyFont="1" applyAlignment="1" applyProtection="1">
      <alignment horizontal="right"/>
      <protection/>
    </xf>
    <xf numFmtId="37" fontId="63" fillId="0" borderId="0" xfId="0" applyNumberFormat="1" applyFont="1" applyAlignment="1" applyProtection="1">
      <alignment horizontal="right"/>
      <protection/>
    </xf>
    <xf numFmtId="164" fontId="62" fillId="0" borderId="0" xfId="0" applyFont="1" applyAlignment="1" applyProtection="1" quotePrefix="1">
      <alignment horizontal="center"/>
      <protection/>
    </xf>
    <xf numFmtId="168" fontId="62" fillId="0" borderId="0" xfId="42" applyNumberFormat="1" applyFont="1" applyAlignment="1" applyProtection="1" quotePrefix="1">
      <alignment horizontal="right"/>
      <protection/>
    </xf>
    <xf numFmtId="168" fontId="62" fillId="0" borderId="0" xfId="42" applyNumberFormat="1" applyFont="1" applyAlignment="1">
      <alignment/>
    </xf>
    <xf numFmtId="164" fontId="19" fillId="0" borderId="0" xfId="0" applyFont="1" applyAlignment="1">
      <alignment horizontal="left"/>
    </xf>
    <xf numFmtId="164" fontId="20" fillId="0" borderId="0" xfId="0" applyFont="1" applyAlignment="1">
      <alignment/>
    </xf>
    <xf numFmtId="164" fontId="17" fillId="0" borderId="0" xfId="0" applyFont="1" applyAlignment="1">
      <alignment horizontal="left"/>
    </xf>
    <xf numFmtId="164" fontId="7" fillId="0" borderId="0" xfId="0" applyFont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4" fontId="17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164" fontId="19" fillId="0" borderId="0" xfId="0" applyFont="1" applyAlignment="1">
      <alignment horizontal="left"/>
    </xf>
    <xf numFmtId="0" fontId="11" fillId="0" borderId="0" xfId="57" applyFont="1" applyAlignment="1">
      <alignment horizontal="center"/>
      <protection/>
    </xf>
    <xf numFmtId="17" fontId="5" fillId="0" borderId="0" xfId="57" applyNumberFormat="1" applyFont="1" applyAlignment="1" quotePrefix="1">
      <alignment horizontal="center"/>
      <protection/>
    </xf>
    <xf numFmtId="17" fontId="5" fillId="0" borderId="0" xfId="57" applyNumberFormat="1" applyFont="1" applyAlignment="1" quotePrefix="1">
      <alignment horizontal="center"/>
      <protection/>
    </xf>
    <xf numFmtId="0" fontId="8" fillId="0" borderId="0" xfId="57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15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elim June 2001" xfId="57"/>
    <cellStyle name="Normal_PRELIM MAY 2001" xfId="58"/>
    <cellStyle name="Normal_Prelim September 200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63" sqref="B63"/>
    </sheetView>
  </sheetViews>
  <sheetFormatPr defaultColWidth="10.875" defaultRowHeight="12.75"/>
  <cols>
    <col min="1" max="1" width="21.25390625" style="0" customWidth="1"/>
    <col min="2" max="3" width="10.625" style="0" customWidth="1"/>
    <col min="4" max="4" width="7.625" style="0" customWidth="1"/>
    <col min="5" max="6" width="11.625" style="0" customWidth="1"/>
    <col min="7" max="7" width="7.625" style="0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15.75">
      <c r="A2" s="1"/>
      <c r="B2" s="2"/>
      <c r="C2" s="2"/>
      <c r="D2" s="2"/>
      <c r="E2" s="2"/>
      <c r="F2" s="1"/>
      <c r="G2" s="1"/>
    </row>
    <row r="3" spans="1:7" ht="15.75">
      <c r="A3" s="136" t="s">
        <v>86</v>
      </c>
      <c r="B3" s="136"/>
      <c r="C3" s="136"/>
      <c r="D3" s="136"/>
      <c r="E3" s="136"/>
      <c r="F3" s="136"/>
      <c r="G3" s="136"/>
    </row>
    <row r="4" spans="1:7" ht="15.75">
      <c r="A4" s="4"/>
      <c r="B4" s="1"/>
      <c r="C4" s="2"/>
      <c r="D4" s="2"/>
      <c r="E4" s="2"/>
      <c r="F4" s="1"/>
      <c r="G4" s="1"/>
    </row>
    <row r="5" spans="1:7" ht="15.75">
      <c r="A5" s="1" t="s">
        <v>1</v>
      </c>
      <c r="B5" s="2"/>
      <c r="C5" s="1"/>
      <c r="D5" s="1"/>
      <c r="E5" s="1"/>
      <c r="F5" s="1"/>
      <c r="G5" s="1"/>
    </row>
    <row r="6" spans="1:7" ht="15.75">
      <c r="A6" s="137"/>
      <c r="B6" s="137"/>
      <c r="C6" s="137"/>
      <c r="D6" s="137"/>
      <c r="E6" s="137"/>
      <c r="F6" s="137"/>
      <c r="G6" s="137"/>
    </row>
    <row r="8" spans="5:6" ht="12.75">
      <c r="E8" s="5" t="s">
        <v>3</v>
      </c>
      <c r="F8" s="5"/>
    </row>
    <row r="9" spans="1:7" ht="12.75">
      <c r="A9" s="5"/>
      <c r="B9" s="6"/>
      <c r="C9" s="6"/>
      <c r="D9" s="6"/>
      <c r="E9" s="6"/>
      <c r="F9" s="5"/>
      <c r="G9" s="6"/>
    </row>
    <row r="10" spans="1:7" ht="14.25" customHeight="1">
      <c r="A10" s="6" t="s">
        <v>4</v>
      </c>
      <c r="B10" s="7" t="s">
        <v>88</v>
      </c>
      <c r="C10" s="7" t="s">
        <v>65</v>
      </c>
      <c r="D10" s="8" t="s">
        <v>5</v>
      </c>
      <c r="E10" s="7" t="s">
        <v>88</v>
      </c>
      <c r="F10" s="7" t="s">
        <v>65</v>
      </c>
      <c r="G10" s="8" t="s">
        <v>5</v>
      </c>
    </row>
    <row r="11" spans="1:7" ht="12.75">
      <c r="A11" s="9" t="s">
        <v>6</v>
      </c>
      <c r="B11" s="10">
        <v>74361</v>
      </c>
      <c r="C11" s="10">
        <v>65953</v>
      </c>
      <c r="D11" s="11">
        <f>(+B11-C11)/C11*100</f>
        <v>12.74847239700999</v>
      </c>
      <c r="E11" s="10">
        <f>B11</f>
        <v>74361</v>
      </c>
      <c r="F11" s="10">
        <f>C11</f>
        <v>65953</v>
      </c>
      <c r="G11" s="11">
        <f>(+E11-F11)/F11*100</f>
        <v>12.74847239700999</v>
      </c>
    </row>
    <row r="12" spans="1:7" ht="12.75">
      <c r="A12" s="9" t="s">
        <v>7</v>
      </c>
      <c r="B12" s="10">
        <v>227702</v>
      </c>
      <c r="C12" s="10">
        <v>260654</v>
      </c>
      <c r="D12" s="11">
        <f>(+B12-C12)/C12*100</f>
        <v>-12.642046544461238</v>
      </c>
      <c r="E12" s="10">
        <f>B12</f>
        <v>227702</v>
      </c>
      <c r="F12" s="10">
        <f>C12</f>
        <v>260654</v>
      </c>
      <c r="G12" s="11">
        <f>(+E12-F12)/F12*100</f>
        <v>-12.642046544461238</v>
      </c>
    </row>
    <row r="13" spans="1:7" ht="12.75">
      <c r="A13" s="9" t="s">
        <v>8</v>
      </c>
      <c r="B13" s="12">
        <f>SUM(B11:B12)</f>
        <v>302063</v>
      </c>
      <c r="C13" s="12">
        <f>SUM(C11:C12)</f>
        <v>326607</v>
      </c>
      <c r="D13" s="13">
        <f>(+B13-C13)/C13*100</f>
        <v>-7.514841996650408</v>
      </c>
      <c r="E13" s="12">
        <f>SUM(E11:E12)</f>
        <v>302063</v>
      </c>
      <c r="F13" s="12">
        <f>SUM(F11:F12)</f>
        <v>326607</v>
      </c>
      <c r="G13" s="13">
        <f>(+E13-F13)/F13*100</f>
        <v>-7.514841996650408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5" t="s">
        <v>2</v>
      </c>
      <c r="F14" s="15" t="s">
        <v>2</v>
      </c>
      <c r="G14" s="16" t="s">
        <v>2</v>
      </c>
    </row>
    <row r="15" spans="1:7" ht="12.75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12636</v>
      </c>
      <c r="C17" s="10">
        <v>9302</v>
      </c>
      <c r="D17" s="11">
        <f>(+B17-C17)/C17*100</f>
        <v>35.84175446140615</v>
      </c>
      <c r="E17" s="10">
        <f>B17</f>
        <v>12636</v>
      </c>
      <c r="F17" s="10">
        <f>C17</f>
        <v>9302</v>
      </c>
      <c r="G17" s="11">
        <f>(+E17-F17)/F17*100</f>
        <v>35.84175446140615</v>
      </c>
    </row>
    <row r="18" spans="1:7" ht="12.75">
      <c r="A18" s="9" t="s">
        <v>7</v>
      </c>
      <c r="B18" s="10">
        <v>55522</v>
      </c>
      <c r="C18" s="10">
        <v>39432</v>
      </c>
      <c r="D18" s="11">
        <f>(+B18-C18)/C18*100</f>
        <v>40.80442280381416</v>
      </c>
      <c r="E18" s="10">
        <f>B18</f>
        <v>55522</v>
      </c>
      <c r="F18" s="10">
        <f>C18</f>
        <v>39432</v>
      </c>
      <c r="G18" s="11">
        <f>(+E18-F18)/F18*100</f>
        <v>40.80442280381416</v>
      </c>
    </row>
    <row r="19" spans="1:7" ht="12.75">
      <c r="A19" s="9" t="s">
        <v>8</v>
      </c>
      <c r="B19" s="12">
        <f>SUM(B17:B18)</f>
        <v>68158</v>
      </c>
      <c r="C19" s="12">
        <f>SUM(C17:C18)</f>
        <v>48734</v>
      </c>
      <c r="D19" s="13">
        <f>(+B19-C19)/C19*100</f>
        <v>39.857183896253126</v>
      </c>
      <c r="E19" s="12">
        <f>SUM(E17:E18)</f>
        <v>68158</v>
      </c>
      <c r="F19" s="12">
        <f>SUM(F17:F18)</f>
        <v>48734</v>
      </c>
      <c r="G19" s="13">
        <f>(+E19-F19)/F19*100</f>
        <v>39.857183896253126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14706</v>
      </c>
      <c r="C23" s="10">
        <v>13337</v>
      </c>
      <c r="D23" s="11">
        <f>(+B23-C23)/C23*100</f>
        <v>10.264677213766214</v>
      </c>
      <c r="E23" s="10">
        <f>B23</f>
        <v>14706</v>
      </c>
      <c r="F23" s="10">
        <f>C23</f>
        <v>13337</v>
      </c>
      <c r="G23" s="11">
        <f>(+E23-F23)/F23*100</f>
        <v>10.264677213766214</v>
      </c>
    </row>
    <row r="24" spans="1:7" ht="12.75">
      <c r="A24" s="9" t="s">
        <v>7</v>
      </c>
      <c r="B24" s="10">
        <v>185539</v>
      </c>
      <c r="C24" s="10">
        <v>166485</v>
      </c>
      <c r="D24" s="11">
        <f>(+B24-C24)/C24*100</f>
        <v>11.444874913655886</v>
      </c>
      <c r="E24" s="10">
        <f>B24</f>
        <v>185539</v>
      </c>
      <c r="F24" s="10">
        <f>C24</f>
        <v>166485</v>
      </c>
      <c r="G24" s="11">
        <f>(+E24-F24)/F24*100</f>
        <v>11.444874913655886</v>
      </c>
    </row>
    <row r="25" spans="1:7" ht="12.75">
      <c r="A25" s="9" t="s">
        <v>8</v>
      </c>
      <c r="B25" s="12">
        <f>SUM(B23:B24)</f>
        <v>200245</v>
      </c>
      <c r="C25" s="12">
        <f>SUM(C23:C24)</f>
        <v>179822</v>
      </c>
      <c r="D25" s="13">
        <f>(+B25-C25)/C25*100</f>
        <v>11.357342260680007</v>
      </c>
      <c r="E25" s="12">
        <f>SUM(E23:E24)</f>
        <v>200245</v>
      </c>
      <c r="F25" s="12">
        <f>SUM(F23:F24)</f>
        <v>179822</v>
      </c>
      <c r="G25" s="13">
        <f>(+E25-F25)/F25*100</f>
        <v>11.357342260680007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2.75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101703</v>
      </c>
      <c r="C29" s="10">
        <f>SUM(C11+C17+C23)</f>
        <v>88592</v>
      </c>
      <c r="D29" s="11">
        <f>(+B29-C29)/C29*100</f>
        <v>14.799304677623262</v>
      </c>
      <c r="E29" s="10">
        <f>SUM(E11+E17+E23)</f>
        <v>101703</v>
      </c>
      <c r="F29" s="10">
        <f>SUM(F11+F17+F23)</f>
        <v>88592</v>
      </c>
      <c r="G29" s="11">
        <f>(+E29-F29)/F29*100</f>
        <v>14.799304677623262</v>
      </c>
    </row>
    <row r="30" spans="1:7" ht="12.75">
      <c r="A30" s="9" t="s">
        <v>7</v>
      </c>
      <c r="B30" s="10">
        <f>SUM(B12+B18+B24)</f>
        <v>468763</v>
      </c>
      <c r="C30" s="10">
        <f>SUM(C12+C18+C24)</f>
        <v>466571</v>
      </c>
      <c r="D30" s="11">
        <f>(+B30-C30)/C30*100</f>
        <v>0.4698105968866475</v>
      </c>
      <c r="E30" s="10">
        <f>SUM(E12+E18+E24)</f>
        <v>468763</v>
      </c>
      <c r="F30" s="10">
        <f>SUM(F12+F18+F24)</f>
        <v>466571</v>
      </c>
      <c r="G30" s="11">
        <f>(+E30-F30)/F30*100</f>
        <v>0.4698105968866475</v>
      </c>
    </row>
    <row r="31" spans="1:7" ht="12.75">
      <c r="A31" s="18" t="s">
        <v>8</v>
      </c>
      <c r="B31" s="19">
        <f>SUM(B29:B30)</f>
        <v>570466</v>
      </c>
      <c r="C31" s="19">
        <f>SUM(C29:C30)</f>
        <v>555163</v>
      </c>
      <c r="D31" s="20">
        <f>(+B31-C31)/C31*100</f>
        <v>2.756487734233009</v>
      </c>
      <c r="E31" s="19">
        <f>SUM(E29:E30)</f>
        <v>570466</v>
      </c>
      <c r="F31" s="19">
        <f>SUM(F29:F30)</f>
        <v>555163</v>
      </c>
      <c r="G31" s="21">
        <f>(+E31-F31)/F31*100</f>
        <v>2.756487734233009</v>
      </c>
    </row>
    <row r="32" spans="2:7" ht="12.75">
      <c r="B32" s="22"/>
      <c r="C32" s="22"/>
      <c r="D32" s="16" t="s">
        <v>2</v>
      </c>
      <c r="E32" s="10"/>
      <c r="F32" s="10"/>
      <c r="G32" s="22"/>
    </row>
    <row r="33" spans="1:7" ht="14.25">
      <c r="A33" s="110"/>
      <c r="B33" s="23"/>
      <c r="C33" s="23"/>
      <c r="D33" s="23"/>
      <c r="E33" s="23"/>
      <c r="F33" s="23"/>
      <c r="G33" s="23"/>
    </row>
    <row r="34" spans="1:7" ht="12.75">
      <c r="A34" s="107" t="s">
        <v>63</v>
      </c>
      <c r="B34" s="22"/>
      <c r="C34" s="22"/>
      <c r="D34" s="22"/>
      <c r="E34" s="22"/>
      <c r="F34" s="22"/>
      <c r="G34" s="22"/>
    </row>
    <row r="35" spans="1:7" ht="12.75">
      <c r="A35" s="107" t="s">
        <v>60</v>
      </c>
      <c r="B35" s="22"/>
      <c r="C35" s="22"/>
      <c r="D35" s="22"/>
      <c r="E35" s="22"/>
      <c r="F35" s="22"/>
      <c r="G35" s="22"/>
    </row>
    <row r="36" spans="1:7" ht="12.75">
      <c r="A36" s="107" t="s">
        <v>61</v>
      </c>
      <c r="B36" s="22"/>
      <c r="C36" s="22"/>
      <c r="D36" s="22"/>
      <c r="E36" s="22"/>
      <c r="F36" s="22"/>
      <c r="G36" s="22"/>
    </row>
    <row r="37" spans="1:7" ht="12.75">
      <c r="A37" s="107" t="s">
        <v>62</v>
      </c>
      <c r="B37" s="22"/>
      <c r="C37" s="22"/>
      <c r="D37" s="22"/>
      <c r="E37" s="22"/>
      <c r="F37" s="22"/>
      <c r="G37" s="22"/>
    </row>
    <row r="38" spans="1:7" ht="12" customHeight="1">
      <c r="A38" s="22"/>
      <c r="B38" s="22"/>
      <c r="C38" s="22"/>
      <c r="D38" s="22"/>
      <c r="E38" s="22"/>
      <c r="F38" s="22"/>
      <c r="G38" s="22"/>
    </row>
    <row r="39" spans="1:7" s="25" customFormat="1" ht="12.75">
      <c r="A39" s="24" t="s">
        <v>12</v>
      </c>
      <c r="B39" s="24"/>
      <c r="C39" s="24"/>
      <c r="D39" s="24"/>
      <c r="E39" s="24"/>
      <c r="F39" s="24"/>
      <c r="G39" s="24"/>
    </row>
    <row r="40" spans="1:7" ht="15.75" customHeight="1">
      <c r="A40" s="26"/>
      <c r="B40" s="24"/>
      <c r="C40" s="24"/>
      <c r="D40" s="24"/>
      <c r="E40" s="24"/>
      <c r="F40" s="24"/>
      <c r="G40" s="24"/>
    </row>
    <row r="41" spans="1:7" ht="18" customHeight="1">
      <c r="A41" s="24"/>
      <c r="B41" s="24"/>
      <c r="C41" s="24"/>
      <c r="D41" s="24"/>
      <c r="E41" s="24"/>
      <c r="F41" s="24"/>
      <c r="G41" s="24"/>
    </row>
    <row r="42" spans="1:7" ht="15.75" customHeight="1">
      <c r="A42" s="24"/>
      <c r="B42" s="24"/>
      <c r="C42" s="24"/>
      <c r="D42" s="24"/>
      <c r="E42" s="24"/>
      <c r="F42" s="24"/>
      <c r="G42" s="24"/>
    </row>
    <row r="43" spans="1:7" ht="15.75" customHeight="1">
      <c r="A43" s="24"/>
      <c r="B43" s="24"/>
      <c r="C43" s="24"/>
      <c r="D43" s="24"/>
      <c r="E43" s="24"/>
      <c r="F43" s="24"/>
      <c r="G43" s="24"/>
    </row>
    <row r="44" spans="1:7" ht="15.75" customHeight="1">
      <c r="A44" s="24"/>
      <c r="B44" s="24"/>
      <c r="C44" s="24"/>
      <c r="D44" s="24"/>
      <c r="E44" s="24"/>
      <c r="F44" s="24"/>
      <c r="G44" s="24"/>
    </row>
    <row r="45" spans="1:7" ht="18" customHeight="1">
      <c r="A45" s="24"/>
      <c r="B45" s="24"/>
      <c r="C45" s="24"/>
      <c r="D45" s="24"/>
      <c r="E45" s="24"/>
      <c r="F45" s="24"/>
      <c r="G45" s="24"/>
    </row>
    <row r="46" spans="1:7" ht="18" customHeight="1">
      <c r="A46" s="24"/>
      <c r="B46" s="24"/>
      <c r="C46" s="24"/>
      <c r="D46" s="24"/>
      <c r="E46" s="24"/>
      <c r="F46" s="24"/>
      <c r="G46" s="24"/>
    </row>
    <row r="47" spans="1:7" ht="18" customHeight="1">
      <c r="A47" s="24"/>
      <c r="B47" s="24"/>
      <c r="C47" s="24"/>
      <c r="D47" s="24"/>
      <c r="E47" s="24"/>
      <c r="F47" s="24"/>
      <c r="G47" s="24"/>
    </row>
    <row r="48" spans="1:7" ht="12.75" customHeight="1">
      <c r="A48" s="24"/>
      <c r="B48" s="24"/>
      <c r="C48" s="24"/>
      <c r="D48" s="24"/>
      <c r="E48" s="24"/>
      <c r="F48" s="24"/>
      <c r="G48" s="24"/>
    </row>
    <row r="49" spans="1:7" ht="15" customHeight="1">
      <c r="A49" s="24"/>
      <c r="B49" s="24"/>
      <c r="C49" s="24"/>
      <c r="D49" s="24"/>
      <c r="E49" s="24"/>
      <c r="F49" s="24"/>
      <c r="G49" s="24"/>
    </row>
    <row r="50" spans="1:7" ht="16.5" customHeight="1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87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134" t="s">
        <v>15</v>
      </c>
      <c r="F54" s="134"/>
      <c r="G54" s="5"/>
    </row>
    <row r="55" spans="1:7" ht="12.75">
      <c r="A55" s="14" t="s">
        <v>16</v>
      </c>
      <c r="B55" s="29" t="s">
        <v>88</v>
      </c>
      <c r="C55" s="29" t="s">
        <v>65</v>
      </c>
      <c r="D55" s="9" t="s">
        <v>17</v>
      </c>
      <c r="E55" s="29" t="s">
        <v>88</v>
      </c>
      <c r="F55" s="29" t="s">
        <v>65</v>
      </c>
      <c r="G55" s="9" t="s">
        <v>17</v>
      </c>
    </row>
    <row r="56" spans="1:7" ht="12.75">
      <c r="A56" s="14"/>
      <c r="B56" s="29"/>
      <c r="C56" s="29"/>
      <c r="D56" s="9"/>
      <c r="E56" s="29"/>
      <c r="F56" s="29"/>
      <c r="G56" s="9"/>
    </row>
    <row r="57" spans="1:7" ht="12.75">
      <c r="A57" s="17" t="s">
        <v>4</v>
      </c>
      <c r="B57" s="12">
        <f>B58+B59</f>
        <v>74361</v>
      </c>
      <c r="C57" s="12">
        <f>C58+C59</f>
        <v>65953</v>
      </c>
      <c r="D57" s="13">
        <f>(+B57-C57)/C57*100</f>
        <v>12.74847239700999</v>
      </c>
      <c r="E57" s="12">
        <f>E58+E59</f>
        <v>74361</v>
      </c>
      <c r="F57" s="12">
        <f>F58+F59</f>
        <v>65953</v>
      </c>
      <c r="G57" s="13">
        <f>(+E57-F57)/F57*100</f>
        <v>12.74847239700999</v>
      </c>
    </row>
    <row r="58" spans="1:7" ht="12.75">
      <c r="A58" s="14" t="s">
        <v>18</v>
      </c>
      <c r="B58" s="10">
        <v>74361</v>
      </c>
      <c r="C58" s="10">
        <v>65953</v>
      </c>
      <c r="D58" s="11">
        <f>(+B58-C58)/C58*100</f>
        <v>12.74847239700999</v>
      </c>
      <c r="E58" s="30">
        <f>B58</f>
        <v>74361</v>
      </c>
      <c r="F58" s="30">
        <f>C58</f>
        <v>65953</v>
      </c>
      <c r="G58" s="11">
        <f>(+E58-F58)/F58*100</f>
        <v>12.74847239700999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30">
        <f>B59</f>
        <v>0</v>
      </c>
      <c r="F59" s="30">
        <f>C59</f>
        <v>0</v>
      </c>
      <c r="G59" s="11">
        <v>0</v>
      </c>
    </row>
    <row r="60" spans="1:7" ht="12.75">
      <c r="A60" s="14"/>
      <c r="B60" s="32"/>
      <c r="C60" s="32"/>
      <c r="D60" s="9"/>
      <c r="E60" s="32"/>
      <c r="F60" s="32"/>
      <c r="G60" s="9"/>
    </row>
    <row r="61" spans="1:7" ht="12.75">
      <c r="A61" s="17" t="s">
        <v>9</v>
      </c>
      <c r="B61" s="12">
        <f>B62+B63</f>
        <v>12636</v>
      </c>
      <c r="C61" s="12">
        <f>C62+C63</f>
        <v>9302</v>
      </c>
      <c r="D61" s="33">
        <f>(+B61-C61)/C61*100</f>
        <v>35.84175446140615</v>
      </c>
      <c r="E61" s="12">
        <f>E62+E63</f>
        <v>12636</v>
      </c>
      <c r="F61" s="12">
        <f>F62+F63</f>
        <v>9302</v>
      </c>
      <c r="G61" s="13">
        <f>(+E61-F61)/F61*100</f>
        <v>35.84175446140615</v>
      </c>
    </row>
    <row r="62" spans="1:7" ht="12.75">
      <c r="A62" s="34" t="s">
        <v>20</v>
      </c>
      <c r="B62" s="10">
        <v>12576</v>
      </c>
      <c r="C62" s="10">
        <v>9302</v>
      </c>
      <c r="D62" s="11">
        <f>(+B62-C62)/C62*100</f>
        <v>35.196731885615996</v>
      </c>
      <c r="E62" s="30">
        <f>B62</f>
        <v>12576</v>
      </c>
      <c r="F62" s="30">
        <f>C62</f>
        <v>9302</v>
      </c>
      <c r="G62" s="11">
        <f>(+E62-F62)/F62*100</f>
        <v>35.196731885615996</v>
      </c>
    </row>
    <row r="63" spans="1:7" ht="12.75">
      <c r="A63" s="34" t="s">
        <v>21</v>
      </c>
      <c r="B63" s="31">
        <v>60</v>
      </c>
      <c r="C63" s="31">
        <v>0</v>
      </c>
      <c r="D63" s="11">
        <v>0</v>
      </c>
      <c r="E63" s="30">
        <f>B63</f>
        <v>60</v>
      </c>
      <c r="F63" s="30">
        <f>C63</f>
        <v>0</v>
      </c>
      <c r="G63" s="11">
        <v>0</v>
      </c>
    </row>
    <row r="64" spans="1:7" ht="12.75">
      <c r="A64" s="14"/>
      <c r="B64" s="32"/>
      <c r="C64" s="32"/>
      <c r="D64" s="9"/>
      <c r="E64" s="32"/>
      <c r="F64" s="32"/>
      <c r="G64" s="9"/>
    </row>
    <row r="65" spans="1:7" ht="12.75">
      <c r="A65" s="14" t="s">
        <v>22</v>
      </c>
      <c r="B65" s="35">
        <f>B67+B73+B78+B82+B83+B84+B86+B91+B92+B93+B94</f>
        <v>14706</v>
      </c>
      <c r="C65" s="35">
        <f>C67+C73+C78+C82+C83+C84+C86+C91+C92+C93+C94</f>
        <v>13337</v>
      </c>
      <c r="D65" s="13">
        <f>(+B65-C65)/C65*100</f>
        <v>10.264677213766214</v>
      </c>
      <c r="E65" s="35">
        <f>E67+E73+E78+E82+E83+E84+E86+E91+E92+E93+E94</f>
        <v>14706</v>
      </c>
      <c r="F65" s="35">
        <f>F67+F73+F78+F82+F83+F84+F86+F91+F92+F93+F94</f>
        <v>13337</v>
      </c>
      <c r="G65" s="13">
        <f>(+E65-F65)/F65*100</f>
        <v>10.264677213766214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4400</v>
      </c>
      <c r="C67" s="36">
        <f>SUM(C68:C71)</f>
        <v>3805</v>
      </c>
      <c r="D67" s="13">
        <f>(+B67-C67)/C67*100</f>
        <v>15.637319316688567</v>
      </c>
      <c r="E67" s="36">
        <f>SUM(E68:E71)</f>
        <v>4400</v>
      </c>
      <c r="F67" s="36">
        <f>SUM(F68:F71)</f>
        <v>3805</v>
      </c>
      <c r="G67" s="13">
        <f>(+E67-F67)/F67*100</f>
        <v>15.637319316688567</v>
      </c>
    </row>
    <row r="68" spans="1:7" ht="12.75">
      <c r="A68" s="34" t="s">
        <v>24</v>
      </c>
      <c r="B68" s="10">
        <v>3628</v>
      </c>
      <c r="C68" s="10">
        <v>3078</v>
      </c>
      <c r="D68" s="11">
        <f>(+B68-C68)/C68*100</f>
        <v>17.868745938921375</v>
      </c>
      <c r="E68" s="30">
        <f aca="true" t="shared" si="0" ref="E68:F71">B68</f>
        <v>3628</v>
      </c>
      <c r="F68" s="30">
        <f t="shared" si="0"/>
        <v>3078</v>
      </c>
      <c r="G68" s="11">
        <f>(+E68-F68)/F68*100</f>
        <v>17.868745938921375</v>
      </c>
    </row>
    <row r="69" spans="1:7" ht="12.75">
      <c r="A69" s="34" t="s">
        <v>25</v>
      </c>
      <c r="B69" s="10">
        <v>728</v>
      </c>
      <c r="C69" s="10">
        <v>708</v>
      </c>
      <c r="D69" s="11">
        <f>(+B69-C69)/C69*100</f>
        <v>2.824858757062147</v>
      </c>
      <c r="E69" s="30">
        <f t="shared" si="0"/>
        <v>728</v>
      </c>
      <c r="F69" s="30">
        <f t="shared" si="0"/>
        <v>708</v>
      </c>
      <c r="G69" s="11">
        <f>(+E69-F69)/F69*100</f>
        <v>2.824858757062147</v>
      </c>
    </row>
    <row r="70" spans="1:7" ht="12.75">
      <c r="A70" s="34" t="s">
        <v>64</v>
      </c>
      <c r="B70" s="10">
        <v>7</v>
      </c>
      <c r="C70" s="10">
        <v>4</v>
      </c>
      <c r="D70" s="11">
        <f>(+B70-C70)/C70*100</f>
        <v>75</v>
      </c>
      <c r="E70" s="30">
        <f t="shared" si="0"/>
        <v>7</v>
      </c>
      <c r="F70" s="30">
        <f t="shared" si="0"/>
        <v>4</v>
      </c>
      <c r="G70" s="11">
        <f>(+E70-F70)/F70*100</f>
        <v>75</v>
      </c>
    </row>
    <row r="71" spans="1:7" ht="12.75">
      <c r="A71" s="34" t="s">
        <v>26</v>
      </c>
      <c r="B71" s="10">
        <v>37</v>
      </c>
      <c r="C71" s="10">
        <v>15</v>
      </c>
      <c r="D71" s="11">
        <f>(+B71-C71)/C71*100</f>
        <v>146.66666666666666</v>
      </c>
      <c r="E71" s="30">
        <f t="shared" si="0"/>
        <v>37</v>
      </c>
      <c r="F71" s="30">
        <f t="shared" si="0"/>
        <v>15</v>
      </c>
      <c r="G71" s="11">
        <f>(+E71-F71)/F71*100</f>
        <v>146.66666666666666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589</v>
      </c>
      <c r="C73" s="12">
        <f>SUM(C74:C76)</f>
        <v>470</v>
      </c>
      <c r="D73" s="13">
        <f>(+B73-C73)/C73*100</f>
        <v>25.319148936170212</v>
      </c>
      <c r="E73" s="12">
        <f>SUM(E74:E76)</f>
        <v>589</v>
      </c>
      <c r="F73" s="12">
        <f>SUM(F74:F76)</f>
        <v>470</v>
      </c>
      <c r="G73" s="13">
        <f>(+E73-F73)/F73*100</f>
        <v>25.319148936170212</v>
      </c>
    </row>
    <row r="74" spans="1:7" ht="12.75">
      <c r="A74" s="34" t="s">
        <v>28</v>
      </c>
      <c r="B74" s="10">
        <v>160</v>
      </c>
      <c r="C74" s="10">
        <v>162</v>
      </c>
      <c r="D74" s="11">
        <f>(+B74-C74)/C74*100</f>
        <v>-1.2345679012345678</v>
      </c>
      <c r="E74" s="30">
        <f aca="true" t="shared" si="1" ref="E74:F76">B74</f>
        <v>160</v>
      </c>
      <c r="F74" s="30">
        <f t="shared" si="1"/>
        <v>162</v>
      </c>
      <c r="G74" s="11">
        <f>(+E74-F74)/F74*100</f>
        <v>-1.2345679012345678</v>
      </c>
    </row>
    <row r="75" spans="1:7" ht="12.75">
      <c r="A75" s="34" t="s">
        <v>29</v>
      </c>
      <c r="B75" s="10">
        <v>84</v>
      </c>
      <c r="C75" s="10">
        <v>91</v>
      </c>
      <c r="D75" s="11">
        <f>(+B75-C75)/C75*100</f>
        <v>-7.6923076923076925</v>
      </c>
      <c r="E75" s="30">
        <f t="shared" si="1"/>
        <v>84</v>
      </c>
      <c r="F75" s="30">
        <f t="shared" si="1"/>
        <v>91</v>
      </c>
      <c r="G75" s="11">
        <f>(+E75-F75)/F75*100</f>
        <v>-7.6923076923076925</v>
      </c>
    </row>
    <row r="76" spans="1:7" ht="12.75">
      <c r="A76" s="34" t="s">
        <v>30</v>
      </c>
      <c r="B76" s="10">
        <v>345</v>
      </c>
      <c r="C76" s="10">
        <v>217</v>
      </c>
      <c r="D76" s="11">
        <f>(+B76-C76)/C76*100</f>
        <v>58.986175115207374</v>
      </c>
      <c r="E76" s="30">
        <f t="shared" si="1"/>
        <v>345</v>
      </c>
      <c r="F76" s="30">
        <f t="shared" si="1"/>
        <v>217</v>
      </c>
      <c r="G76" s="11">
        <f>(+E76-F76)/F76*100</f>
        <v>58.986175115207374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415</v>
      </c>
      <c r="C78" s="12">
        <f>SUM(C79:C80)</f>
        <v>383</v>
      </c>
      <c r="D78" s="13">
        <f>(+B78-C78)/C78*100</f>
        <v>8.355091383812011</v>
      </c>
      <c r="E78" s="12">
        <f>SUM(E79:E80)</f>
        <v>415</v>
      </c>
      <c r="F78" s="12">
        <f>SUM(F79:F80)</f>
        <v>383</v>
      </c>
      <c r="G78" s="13">
        <f>(+E78-F78)/F78*100</f>
        <v>8.355091383812011</v>
      </c>
    </row>
    <row r="79" spans="1:7" ht="12.75">
      <c r="A79" s="34" t="s">
        <v>32</v>
      </c>
      <c r="B79" s="10">
        <v>220</v>
      </c>
      <c r="C79" s="10">
        <v>203</v>
      </c>
      <c r="D79" s="11">
        <f>(+B79-C79)/C79*100</f>
        <v>8.374384236453201</v>
      </c>
      <c r="E79" s="30">
        <f>B79</f>
        <v>220</v>
      </c>
      <c r="F79" s="30">
        <f>C79</f>
        <v>203</v>
      </c>
      <c r="G79" s="11">
        <f>(+E79-F79)/F79*100</f>
        <v>8.374384236453201</v>
      </c>
    </row>
    <row r="80" spans="1:7" ht="12.75">
      <c r="A80" s="34" t="s">
        <v>33</v>
      </c>
      <c r="B80" s="10">
        <v>195</v>
      </c>
      <c r="C80" s="10">
        <v>180</v>
      </c>
      <c r="D80" s="11">
        <f>(+B80-C80)/C80*100</f>
        <v>8.333333333333332</v>
      </c>
      <c r="E80" s="30">
        <f>B80</f>
        <v>195</v>
      </c>
      <c r="F80" s="30">
        <f>C80</f>
        <v>180</v>
      </c>
      <c r="G80" s="11">
        <f>(+E80-F80)/F80*100</f>
        <v>8.333333333333332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1130</v>
      </c>
      <c r="C82" s="12">
        <v>1124</v>
      </c>
      <c r="D82" s="13">
        <f>(+B82-C82)/C82*100</f>
        <v>0.5338078291814947</v>
      </c>
      <c r="E82" s="104">
        <f aca="true" t="shared" si="2" ref="E82:F84">B82</f>
        <v>1130</v>
      </c>
      <c r="F82" s="104">
        <f t="shared" si="2"/>
        <v>1124</v>
      </c>
      <c r="G82" s="13">
        <f>(+E82-F82)/F82*100</f>
        <v>0.5338078291814947</v>
      </c>
    </row>
    <row r="83" spans="1:7" ht="12.75">
      <c r="A83" s="17" t="s">
        <v>35</v>
      </c>
      <c r="B83" s="12">
        <v>279</v>
      </c>
      <c r="C83" s="12">
        <v>335</v>
      </c>
      <c r="D83" s="13">
        <f>(+B83-C83)/C83*100</f>
        <v>-16.716417910447763</v>
      </c>
      <c r="E83" s="104">
        <f t="shared" si="2"/>
        <v>279</v>
      </c>
      <c r="F83" s="104">
        <f t="shared" si="2"/>
        <v>335</v>
      </c>
      <c r="G83" s="13">
        <f>(+E83-F83)/F83*100</f>
        <v>-16.716417910447763</v>
      </c>
    </row>
    <row r="84" spans="1:7" ht="12.75">
      <c r="A84" s="17" t="s">
        <v>36</v>
      </c>
      <c r="B84" s="12">
        <v>31</v>
      </c>
      <c r="C84" s="12">
        <v>39</v>
      </c>
      <c r="D84" s="13">
        <f>(+B84-C84)/C84*100</f>
        <v>-20.51282051282051</v>
      </c>
      <c r="E84" s="104">
        <f t="shared" si="2"/>
        <v>31</v>
      </c>
      <c r="F84" s="104">
        <f t="shared" si="2"/>
        <v>39</v>
      </c>
      <c r="G84" s="13">
        <f>(+E84-F84)/F84*100</f>
        <v>-20.51282051282051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2515</v>
      </c>
      <c r="C86" s="12">
        <f>SUM(C87:C89)</f>
        <v>2136</v>
      </c>
      <c r="D86" s="33">
        <f>(+B86-C86)/C86*100</f>
        <v>17.743445692883896</v>
      </c>
      <c r="E86" s="12">
        <f>SUM(E87:E89)</f>
        <v>2515</v>
      </c>
      <c r="F86" s="12">
        <f>SUM(F87:F89)</f>
        <v>2136</v>
      </c>
      <c r="G86" s="13">
        <f>(+E86-F86)/F86*100</f>
        <v>17.743445692883896</v>
      </c>
    </row>
    <row r="87" spans="1:7" ht="12.75">
      <c r="A87" s="34" t="s">
        <v>38</v>
      </c>
      <c r="B87" s="10">
        <v>123</v>
      </c>
      <c r="C87" s="10">
        <v>223</v>
      </c>
      <c r="D87" s="11">
        <f>(+B87-C87)/C87*100</f>
        <v>-44.843049327354265</v>
      </c>
      <c r="E87" s="30">
        <f aca="true" t="shared" si="3" ref="E87:F89">B87</f>
        <v>123</v>
      </c>
      <c r="F87" s="30">
        <f t="shared" si="3"/>
        <v>223</v>
      </c>
      <c r="G87" s="11">
        <f>(+E87-F87)/F87*100</f>
        <v>-44.843049327354265</v>
      </c>
    </row>
    <row r="88" spans="1:7" ht="12.75">
      <c r="A88" s="34" t="s">
        <v>39</v>
      </c>
      <c r="B88" s="10">
        <v>2334</v>
      </c>
      <c r="C88" s="10">
        <v>1865</v>
      </c>
      <c r="D88" s="11">
        <f>(+B88-C88)/C88*100</f>
        <v>25.147453083109923</v>
      </c>
      <c r="E88" s="30">
        <f t="shared" si="3"/>
        <v>2334</v>
      </c>
      <c r="F88" s="30">
        <f t="shared" si="3"/>
        <v>1865</v>
      </c>
      <c r="G88" s="11">
        <f>(+E88-F88)/F88*100</f>
        <v>25.147453083109923</v>
      </c>
    </row>
    <row r="89" spans="1:7" ht="12.75">
      <c r="A89" s="34" t="s">
        <v>40</v>
      </c>
      <c r="B89" s="10">
        <v>58</v>
      </c>
      <c r="C89" s="10">
        <v>48</v>
      </c>
      <c r="D89" s="11">
        <f>(+B89-C89)/C89*100</f>
        <v>20.833333333333336</v>
      </c>
      <c r="E89" s="30">
        <f t="shared" si="3"/>
        <v>58</v>
      </c>
      <c r="F89" s="30">
        <f t="shared" si="3"/>
        <v>48</v>
      </c>
      <c r="G89" s="11">
        <f>(+E89-F89)/F89*100</f>
        <v>20.833333333333336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3838</v>
      </c>
      <c r="C91" s="12">
        <v>3367</v>
      </c>
      <c r="D91" s="13">
        <f>(+B91-C91)/C91*100</f>
        <v>13.988713988713988</v>
      </c>
      <c r="E91" s="104">
        <f aca="true" t="shared" si="4" ref="E91:F94">B91</f>
        <v>3838</v>
      </c>
      <c r="F91" s="104">
        <f t="shared" si="4"/>
        <v>3367</v>
      </c>
      <c r="G91" s="13">
        <f>(+E91-F91)/F91*100</f>
        <v>13.988713988713988</v>
      </c>
    </row>
    <row r="92" spans="1:7" ht="12.75">
      <c r="A92" s="17" t="s">
        <v>42</v>
      </c>
      <c r="B92" s="12">
        <v>20</v>
      </c>
      <c r="C92" s="12">
        <v>21</v>
      </c>
      <c r="D92" s="13">
        <f>(+B92-C92)/C92*100</f>
        <v>-4.761904761904762</v>
      </c>
      <c r="E92" s="104">
        <f t="shared" si="4"/>
        <v>20</v>
      </c>
      <c r="F92" s="104">
        <f t="shared" si="4"/>
        <v>21</v>
      </c>
      <c r="G92" s="13">
        <f>(+E92-F92)/F92*100</f>
        <v>-4.761904761904762</v>
      </c>
    </row>
    <row r="93" spans="1:7" ht="12.75">
      <c r="A93" s="17" t="s">
        <v>43</v>
      </c>
      <c r="B93" s="12">
        <v>74</v>
      </c>
      <c r="C93" s="12">
        <v>107</v>
      </c>
      <c r="D93" s="13">
        <f>(+B93-C93)/C93*100</f>
        <v>-30.8411214953271</v>
      </c>
      <c r="E93" s="104">
        <f t="shared" si="4"/>
        <v>74</v>
      </c>
      <c r="F93" s="104">
        <f t="shared" si="4"/>
        <v>107</v>
      </c>
      <c r="G93" s="13">
        <f>(+E93-F93)/F93*100</f>
        <v>-30.8411214953271</v>
      </c>
    </row>
    <row r="94" spans="1:7" ht="12.75">
      <c r="A94" s="17" t="s">
        <v>44</v>
      </c>
      <c r="B94" s="12">
        <v>1415</v>
      </c>
      <c r="C94" s="12">
        <v>1550</v>
      </c>
      <c r="D94" s="13">
        <f>(+B94-C94)/C94*100</f>
        <v>-8.709677419354838</v>
      </c>
      <c r="E94" s="104">
        <f t="shared" si="4"/>
        <v>1415</v>
      </c>
      <c r="F94" s="104">
        <f t="shared" si="4"/>
        <v>1550</v>
      </c>
      <c r="G94" s="13">
        <f>(+E94-F94)/F94*100</f>
        <v>-8.709677419354838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101703</v>
      </c>
      <c r="C96" s="12">
        <f>SUM(C57+C61+C65)</f>
        <v>88592</v>
      </c>
      <c r="D96" s="13">
        <f>(+B96-C96)/C96*100</f>
        <v>14.799304677623262</v>
      </c>
      <c r="E96" s="12">
        <f>SUM(E57+E61+E65)</f>
        <v>101703</v>
      </c>
      <c r="F96" s="12">
        <f>SUM(F57+F61+F65)</f>
        <v>88592</v>
      </c>
      <c r="G96" s="13">
        <f>(+E96-F96)/F96*100</f>
        <v>14.799304677623262</v>
      </c>
    </row>
    <row r="97" spans="1:7" ht="12.75">
      <c r="A97" s="135"/>
      <c r="B97" s="135"/>
      <c r="C97" s="135"/>
      <c r="D97" s="135"/>
      <c r="E97" s="135"/>
      <c r="F97" s="135"/>
      <c r="G97" s="135"/>
    </row>
    <row r="98" spans="1:7" ht="12.75">
      <c r="A98" s="26"/>
      <c r="B98" s="24"/>
      <c r="C98" s="24"/>
      <c r="D98" s="24"/>
      <c r="E98" s="24"/>
      <c r="F98" s="24"/>
      <c r="G98" s="24"/>
    </row>
  </sheetData>
  <sheetProtection/>
  <mergeCells count="4">
    <mergeCell ref="E54:F54"/>
    <mergeCell ref="A97:G97"/>
    <mergeCell ref="A3:G3"/>
    <mergeCell ref="A6:G6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B11" sqref="B11"/>
    </sheetView>
  </sheetViews>
  <sheetFormatPr defaultColWidth="9.625" defaultRowHeight="12.75"/>
  <cols>
    <col min="1" max="1" width="20.375" style="0" customWidth="1"/>
    <col min="2" max="2" width="11.625" style="115" customWidth="1"/>
    <col min="3" max="3" width="9.625" style="0" customWidth="1"/>
    <col min="4" max="4" width="7.625" style="0" customWidth="1"/>
    <col min="5" max="5" width="14.25390625" style="0" customWidth="1"/>
    <col min="6" max="6" width="12.625" style="0" customWidth="1"/>
    <col min="7" max="7" width="11.25390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113"/>
      <c r="C1" s="1"/>
      <c r="D1" s="1"/>
      <c r="E1" s="1"/>
      <c r="F1" s="1"/>
      <c r="G1" s="1"/>
    </row>
    <row r="2" spans="1:7" ht="24.75" customHeight="1">
      <c r="A2" s="3" t="s">
        <v>93</v>
      </c>
      <c r="B2" s="113"/>
      <c r="C2" s="1"/>
      <c r="D2" s="1"/>
      <c r="E2" s="1"/>
      <c r="F2" s="1"/>
      <c r="G2" s="1"/>
    </row>
    <row r="3" spans="1:7" ht="5.25" customHeight="1">
      <c r="A3" s="3"/>
      <c r="B3" s="113"/>
      <c r="C3" s="1"/>
      <c r="D3" s="1"/>
      <c r="E3" s="1"/>
      <c r="F3" s="1"/>
      <c r="G3" s="1"/>
    </row>
    <row r="4" spans="1:7" ht="4.5" customHeight="1">
      <c r="A4" s="4"/>
      <c r="B4" s="114"/>
      <c r="C4" s="2"/>
      <c r="D4" s="2"/>
      <c r="E4" s="2"/>
      <c r="F4" s="1"/>
      <c r="G4" s="1"/>
    </row>
    <row r="5" spans="1:7" ht="18.75" customHeight="1">
      <c r="A5" s="1" t="s">
        <v>1</v>
      </c>
      <c r="B5" s="113"/>
      <c r="C5" s="1"/>
      <c r="D5" s="1"/>
      <c r="E5" s="1"/>
      <c r="F5" s="1"/>
      <c r="G5" s="1"/>
    </row>
    <row r="6" spans="1:7" ht="12" customHeight="1">
      <c r="A6" s="140"/>
      <c r="B6" s="140"/>
      <c r="C6" s="140"/>
      <c r="D6" s="140"/>
      <c r="E6" s="140"/>
      <c r="F6" s="140"/>
      <c r="G6" s="140"/>
    </row>
    <row r="7" spans="1:7" ht="12" customHeight="1">
      <c r="A7" s="141"/>
      <c r="B7" s="141"/>
      <c r="C7" s="141"/>
      <c r="D7" s="141"/>
      <c r="E7" s="141"/>
      <c r="F7" s="141"/>
      <c r="G7" s="141"/>
    </row>
    <row r="8" ht="12" customHeight="1"/>
    <row r="9" spans="1:7" ht="12" customHeight="1">
      <c r="A9" s="5"/>
      <c r="B9" s="116" t="s">
        <v>92</v>
      </c>
      <c r="C9" s="37" t="s">
        <v>66</v>
      </c>
      <c r="D9" s="9" t="s">
        <v>47</v>
      </c>
      <c r="E9" s="38" t="s">
        <v>94</v>
      </c>
      <c r="F9" s="38" t="s">
        <v>67</v>
      </c>
      <c r="G9" s="9" t="s">
        <v>47</v>
      </c>
    </row>
    <row r="10" spans="1:7" ht="15.75" customHeight="1">
      <c r="A10" s="6" t="s">
        <v>4</v>
      </c>
      <c r="B10" s="117"/>
      <c r="C10" s="22"/>
      <c r="D10" s="22"/>
      <c r="E10" s="22"/>
      <c r="F10" s="22"/>
      <c r="G10" s="22"/>
    </row>
    <row r="11" spans="1:7" ht="12.75">
      <c r="A11" s="9" t="s">
        <v>6</v>
      </c>
      <c r="B11" s="118">
        <v>84616</v>
      </c>
      <c r="C11" s="10">
        <v>79782</v>
      </c>
      <c r="D11" s="11">
        <f>(+B11-C11)/C11*100</f>
        <v>6.059010804442105</v>
      </c>
      <c r="E11" s="10">
        <f>SUM(JANUARY!B11)+B11</f>
        <v>158977</v>
      </c>
      <c r="F11" s="10">
        <f>SUM(JANUARY!C11)+C11</f>
        <v>145735</v>
      </c>
      <c r="G11" s="11">
        <f>(+E11-F11)/F11*100</f>
        <v>9.086355371050194</v>
      </c>
    </row>
    <row r="12" spans="1:7" ht="12.75">
      <c r="A12" s="9" t="s">
        <v>7</v>
      </c>
      <c r="B12" s="118">
        <v>221866</v>
      </c>
      <c r="C12" s="10">
        <v>222217</v>
      </c>
      <c r="D12" s="11">
        <f>(+B12-C12)/C12*100</f>
        <v>-0.15795371191222995</v>
      </c>
      <c r="E12" s="10">
        <f>SUM(JANUARY!B12)+B12</f>
        <v>449568</v>
      </c>
      <c r="F12" s="10">
        <f>SUM(JANUARY!C12)+C12</f>
        <v>482871</v>
      </c>
      <c r="G12" s="11">
        <f>(+E12-F12)/F12*100</f>
        <v>-6.896873077902795</v>
      </c>
    </row>
    <row r="13" spans="1:7" ht="12.75">
      <c r="A13" s="9" t="s">
        <v>8</v>
      </c>
      <c r="B13" s="119">
        <f>SUM(B11:B12)</f>
        <v>306482</v>
      </c>
      <c r="C13" s="12">
        <f>SUM(C11:C12)</f>
        <v>301999</v>
      </c>
      <c r="D13" s="13">
        <f>(+B13-C13)/C13*100</f>
        <v>1.484442001463581</v>
      </c>
      <c r="E13" s="12">
        <f>SUM(E11:E12)</f>
        <v>608545</v>
      </c>
      <c r="F13" s="12">
        <f>SUM(F11:F12)</f>
        <v>628606</v>
      </c>
      <c r="G13" s="13">
        <f>(+E13-F13)/F13*100</f>
        <v>-3.1913472031765524</v>
      </c>
    </row>
    <row r="14" spans="1:7" ht="12.75">
      <c r="A14" s="14"/>
      <c r="B14" s="120" t="s">
        <v>2</v>
      </c>
      <c r="C14" s="15" t="s">
        <v>2</v>
      </c>
      <c r="D14" s="16" t="s">
        <v>2</v>
      </c>
      <c r="E14" s="10"/>
      <c r="F14" s="10"/>
      <c r="G14" s="16" t="s">
        <v>2</v>
      </c>
    </row>
    <row r="15" spans="1:7" ht="10.5" customHeight="1">
      <c r="A15" s="14"/>
      <c r="B15" s="118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18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18">
        <v>13691</v>
      </c>
      <c r="C17" s="10">
        <v>11938</v>
      </c>
      <c r="D17" s="11">
        <f>(+B17-C17)/C17*100</f>
        <v>14.684201708828951</v>
      </c>
      <c r="E17" s="10">
        <f>SUM(JANUARY!B17)+B17</f>
        <v>26327</v>
      </c>
      <c r="F17" s="10">
        <f>SUM(JANUARY!C17)+C17</f>
        <v>21240</v>
      </c>
      <c r="G17" s="11">
        <f>(+E17-F17)/F17*100</f>
        <v>23.950094161958567</v>
      </c>
    </row>
    <row r="18" spans="1:7" ht="12.75">
      <c r="A18" s="9" t="s">
        <v>7</v>
      </c>
      <c r="B18" s="118">
        <v>55654</v>
      </c>
      <c r="C18" s="10">
        <v>42428</v>
      </c>
      <c r="D18" s="11">
        <f>(+B18-C18)/C18*100</f>
        <v>31.172810408220986</v>
      </c>
      <c r="E18" s="10">
        <f>SUM(JANUARY!B18)+B18</f>
        <v>111176</v>
      </c>
      <c r="F18" s="10">
        <f>SUM(JANUARY!C18)+C18</f>
        <v>81860</v>
      </c>
      <c r="G18" s="11">
        <f>(+E18-F18)/F18*100</f>
        <v>35.81236257024188</v>
      </c>
    </row>
    <row r="19" spans="1:7" ht="12.75">
      <c r="A19" s="9" t="s">
        <v>8</v>
      </c>
      <c r="B19" s="119">
        <f>SUM(B17:B18)</f>
        <v>69345</v>
      </c>
      <c r="C19" s="12">
        <f>SUM(C17:C18)</f>
        <v>54366</v>
      </c>
      <c r="D19" s="13">
        <f>(+B19-C19)/C19*100</f>
        <v>27.552146562189606</v>
      </c>
      <c r="E19" s="12">
        <f>SUM(E17:E18)</f>
        <v>137503</v>
      </c>
      <c r="F19" s="12">
        <f>SUM(F17:F18)</f>
        <v>103100</v>
      </c>
      <c r="G19" s="13">
        <f>(+E19-F19)/F19*100</f>
        <v>33.36857419980601</v>
      </c>
    </row>
    <row r="20" spans="1:7" ht="12.75">
      <c r="A20" s="17" t="s">
        <v>2</v>
      </c>
      <c r="B20" s="118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18"/>
      <c r="C21" s="10"/>
      <c r="D21" s="16" t="s">
        <v>2</v>
      </c>
      <c r="E21" s="10"/>
      <c r="F21" s="10"/>
      <c r="G21" s="16" t="s">
        <v>2</v>
      </c>
    </row>
    <row r="22" spans="1:7" ht="15.75" customHeight="1">
      <c r="A22" s="6" t="s">
        <v>10</v>
      </c>
      <c r="B22" s="118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18">
        <v>18393</v>
      </c>
      <c r="C23" s="10">
        <v>16028</v>
      </c>
      <c r="D23" s="11">
        <f>(+B23-C23)/C23*100</f>
        <v>14.755428000998252</v>
      </c>
      <c r="E23" s="10">
        <f>SUM(JANUARY!B23)+B23</f>
        <v>33099</v>
      </c>
      <c r="F23" s="10">
        <f>SUM(JANUARY!C23)+C23</f>
        <v>29365</v>
      </c>
      <c r="G23" s="11">
        <f>(+E23-F23)/F23*100</f>
        <v>12.715818150859867</v>
      </c>
    </row>
    <row r="24" spans="1:7" ht="12.75">
      <c r="A24" s="9" t="s">
        <v>7</v>
      </c>
      <c r="B24" s="118">
        <v>155972</v>
      </c>
      <c r="C24" s="10">
        <v>194035</v>
      </c>
      <c r="D24" s="11">
        <f>(+B24-C24)/C24*100</f>
        <v>-19.6165640219548</v>
      </c>
      <c r="E24" s="10">
        <f>SUM(JANUARY!B24)+B24</f>
        <v>341511</v>
      </c>
      <c r="F24" s="10">
        <f>SUM(JANUARY!C24)+C24</f>
        <v>360520</v>
      </c>
      <c r="G24" s="11">
        <f>(+E24-F24)/F24*100</f>
        <v>-5.272661710862088</v>
      </c>
    </row>
    <row r="25" spans="1:7" ht="12.75">
      <c r="A25" s="9" t="s">
        <v>8</v>
      </c>
      <c r="B25" s="119">
        <f>SUM(B23:B24)</f>
        <v>174365</v>
      </c>
      <c r="C25" s="12">
        <f>SUM(C23:C24)</f>
        <v>210063</v>
      </c>
      <c r="D25" s="13">
        <f>(+B25-C25)/C25*100</f>
        <v>-16.993949434217352</v>
      </c>
      <c r="E25" s="12">
        <f>SUM(E23:E24)</f>
        <v>374610</v>
      </c>
      <c r="F25" s="12">
        <f>SUM(F23:F24)</f>
        <v>389885</v>
      </c>
      <c r="G25" s="13">
        <f>(+E25-F25)/F25*100</f>
        <v>-3.9178219218487507</v>
      </c>
    </row>
    <row r="26" spans="1:7" ht="12.75">
      <c r="A26" s="14"/>
      <c r="B26" s="118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18"/>
      <c r="C27" s="10"/>
      <c r="D27" s="16" t="s">
        <v>2</v>
      </c>
      <c r="E27" s="10"/>
      <c r="F27" s="10"/>
      <c r="G27" s="16" t="s">
        <v>2</v>
      </c>
    </row>
    <row r="28" spans="1:7" ht="14.25" customHeight="1">
      <c r="A28" s="6" t="s">
        <v>11</v>
      </c>
      <c r="B28" s="118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18">
        <f>SUM(B11+B17+B23)</f>
        <v>116700</v>
      </c>
      <c r="C29" s="10">
        <f>SUM(C11+C17+C23)</f>
        <v>107748</v>
      </c>
      <c r="D29" s="11">
        <f>(+B29-C29)/C29*100</f>
        <v>8.308274863570555</v>
      </c>
      <c r="E29" s="10">
        <f>SUM(E11+E17+E23)</f>
        <v>218403</v>
      </c>
      <c r="F29" s="10">
        <f>SUM(F11+F17+F23)</f>
        <v>196340</v>
      </c>
      <c r="G29" s="11">
        <f>(+E29-F29)/F29*100</f>
        <v>11.237139655699298</v>
      </c>
    </row>
    <row r="30" spans="1:7" ht="12.75">
      <c r="A30" s="9" t="s">
        <v>7</v>
      </c>
      <c r="B30" s="118">
        <f>SUM(B12+B18+B24)</f>
        <v>433492</v>
      </c>
      <c r="C30" s="10">
        <f>SUM(C12+C18+C24)</f>
        <v>458680</v>
      </c>
      <c r="D30" s="11">
        <f>(+B30-C30)/C30*100</f>
        <v>-5.491410133426354</v>
      </c>
      <c r="E30" s="10">
        <f>SUM(E12+E18+E24)</f>
        <v>902255</v>
      </c>
      <c r="F30" s="10">
        <f>SUM(F12+F18+F24)</f>
        <v>925251</v>
      </c>
      <c r="G30" s="11">
        <f>(+E30-F30)/F30*100</f>
        <v>-2.485379642929324</v>
      </c>
    </row>
    <row r="31" spans="1:7" ht="12.75">
      <c r="A31" s="18" t="s">
        <v>8</v>
      </c>
      <c r="B31" s="121">
        <f>SUM(B29:B30)</f>
        <v>550192</v>
      </c>
      <c r="C31" s="19">
        <f>SUM(C29:C30)</f>
        <v>566428</v>
      </c>
      <c r="D31" s="20">
        <f>(+B31-C31)/C31*100</f>
        <v>-2.8663837239684478</v>
      </c>
      <c r="E31" s="19">
        <f>SUM(E29:E30)</f>
        <v>1120658</v>
      </c>
      <c r="F31" s="19">
        <f>SUM(F29:F30)</f>
        <v>1121591</v>
      </c>
      <c r="G31" s="21">
        <f>(+E31-F31)/F31*100</f>
        <v>-0.08318540359186191</v>
      </c>
    </row>
    <row r="32" spans="1:7" ht="12.75">
      <c r="A32" s="14"/>
      <c r="B32" s="117"/>
      <c r="C32" s="22"/>
      <c r="D32" s="16" t="s">
        <v>2</v>
      </c>
      <c r="E32" s="10"/>
      <c r="F32" s="10"/>
      <c r="G32" s="22"/>
    </row>
    <row r="33" spans="1:7" ht="14.25">
      <c r="A33" s="23"/>
      <c r="B33" s="122"/>
      <c r="C33" s="23"/>
      <c r="D33" s="23"/>
      <c r="E33" s="23"/>
      <c r="F33" s="23"/>
      <c r="G33" s="23"/>
    </row>
    <row r="34" spans="1:7" ht="12.75">
      <c r="A34" s="107" t="s">
        <v>63</v>
      </c>
      <c r="B34" s="117"/>
      <c r="C34" s="22"/>
      <c r="D34" s="22"/>
      <c r="E34" s="22"/>
      <c r="F34" s="22"/>
      <c r="G34" s="22"/>
    </row>
    <row r="35" spans="1:7" ht="12.75">
      <c r="A35" s="107" t="s">
        <v>60</v>
      </c>
      <c r="B35" s="117"/>
      <c r="C35" s="22"/>
      <c r="D35" s="22"/>
      <c r="E35" s="22"/>
      <c r="F35" s="22"/>
      <c r="G35" s="22"/>
    </row>
    <row r="36" spans="1:7" ht="12.75">
      <c r="A36" s="107" t="s">
        <v>61</v>
      </c>
      <c r="B36" s="117"/>
      <c r="C36" s="22"/>
      <c r="D36" s="22"/>
      <c r="E36" s="22"/>
      <c r="F36" s="22"/>
      <c r="G36" s="22"/>
    </row>
    <row r="37" spans="1:7" ht="12.75">
      <c r="A37" s="107" t="s">
        <v>62</v>
      </c>
      <c r="B37" s="117"/>
      <c r="C37" s="22"/>
      <c r="D37" s="22"/>
      <c r="E37" s="22"/>
      <c r="F37" s="22"/>
      <c r="G37" s="22"/>
    </row>
    <row r="38" spans="1:7" ht="18" customHeight="1">
      <c r="A38" s="22"/>
      <c r="B38" s="117"/>
      <c r="C38" s="22"/>
      <c r="D38" s="22"/>
      <c r="E38" s="22"/>
      <c r="F38" s="22"/>
      <c r="G38" s="22"/>
    </row>
    <row r="39" spans="1:7" ht="18" customHeight="1">
      <c r="A39" s="24"/>
      <c r="B39" s="123"/>
      <c r="C39" s="24"/>
      <c r="D39" s="24"/>
      <c r="E39" s="24"/>
      <c r="F39" s="24"/>
      <c r="G39" s="24"/>
    </row>
    <row r="40" spans="1:7" ht="18" customHeight="1">
      <c r="A40" s="24"/>
      <c r="B40" s="123"/>
      <c r="C40" s="24"/>
      <c r="D40" s="24"/>
      <c r="E40" s="24"/>
      <c r="F40" s="24"/>
      <c r="G40" s="24"/>
    </row>
    <row r="41" spans="1:7" s="25" customFormat="1" ht="18" customHeight="1">
      <c r="A41" s="26"/>
      <c r="B41" s="124"/>
      <c r="C41" s="39"/>
      <c r="D41" s="39"/>
      <c r="E41" s="39"/>
      <c r="F41" s="24"/>
      <c r="G41" s="24"/>
    </row>
    <row r="42" spans="1:7" ht="18" customHeight="1">
      <c r="A42" s="24"/>
      <c r="B42" s="123"/>
      <c r="C42" s="24"/>
      <c r="D42" s="24"/>
      <c r="E42" s="24"/>
      <c r="F42" s="24"/>
      <c r="G42" s="24"/>
    </row>
    <row r="43" ht="18" customHeight="1"/>
    <row r="44" ht="18" customHeight="1"/>
    <row r="45" ht="18" customHeight="1"/>
    <row r="46" ht="18" customHeight="1"/>
    <row r="47" ht="18" customHeight="1"/>
    <row r="48" ht="13.5" customHeight="1">
      <c r="A48" t="s">
        <v>59</v>
      </c>
    </row>
    <row r="49" ht="10.5" customHeight="1"/>
    <row r="50" spans="1:7" ht="15.75">
      <c r="A50" s="27" t="s">
        <v>13</v>
      </c>
      <c r="B50" s="114"/>
      <c r="C50" s="28"/>
      <c r="D50" s="27"/>
      <c r="E50" s="27"/>
      <c r="F50" s="27"/>
      <c r="G50" s="27"/>
    </row>
    <row r="51" spans="1:7" ht="15.75">
      <c r="A51" s="27" t="s">
        <v>14</v>
      </c>
      <c r="B51" s="114"/>
      <c r="C51" s="28"/>
      <c r="D51" s="27"/>
      <c r="E51" s="27"/>
      <c r="F51" s="27"/>
      <c r="G51" s="27"/>
    </row>
    <row r="52" spans="1:7" ht="15.75">
      <c r="A52" s="3" t="s">
        <v>91</v>
      </c>
      <c r="B52" s="113"/>
      <c r="C52" s="28"/>
      <c r="D52" s="27"/>
      <c r="E52" s="27"/>
      <c r="F52" s="27"/>
      <c r="G52" s="27"/>
    </row>
    <row r="53" spans="1:7" ht="12.75">
      <c r="A53" s="39"/>
      <c r="B53" s="123"/>
      <c r="C53" s="24"/>
      <c r="D53" s="24"/>
      <c r="E53" s="24"/>
      <c r="F53" s="24"/>
      <c r="G53" s="24"/>
    </row>
    <row r="54" spans="1:7" ht="12.75">
      <c r="A54" s="22"/>
      <c r="B54" s="117"/>
      <c r="C54" s="17"/>
      <c r="D54" s="17"/>
      <c r="E54" s="6"/>
      <c r="F54" s="6"/>
      <c r="G54" s="17"/>
    </row>
    <row r="55" spans="1:7" ht="12.75">
      <c r="A55" s="14" t="s">
        <v>16</v>
      </c>
      <c r="B55" s="125" t="s">
        <v>89</v>
      </c>
      <c r="C55" s="29" t="s">
        <v>68</v>
      </c>
      <c r="D55" s="9" t="s">
        <v>47</v>
      </c>
      <c r="E55" s="38" t="s">
        <v>90</v>
      </c>
      <c r="F55" s="38" t="s">
        <v>69</v>
      </c>
      <c r="G55" s="9" t="s">
        <v>47</v>
      </c>
    </row>
    <row r="56" spans="1:7" ht="12.75">
      <c r="A56" s="14"/>
      <c r="B56" s="125"/>
      <c r="C56" s="29"/>
      <c r="D56" s="9"/>
      <c r="E56" s="40"/>
      <c r="F56" s="40"/>
      <c r="G56" s="9"/>
    </row>
    <row r="57" spans="1:7" ht="12.75">
      <c r="A57" s="17" t="s">
        <v>4</v>
      </c>
      <c r="B57" s="119">
        <f>B58+B59</f>
        <v>84616</v>
      </c>
      <c r="C57" s="12">
        <f>C58+C59</f>
        <v>79782</v>
      </c>
      <c r="D57" s="33">
        <f>(+B57-C57)/C57*100</f>
        <v>6.059010804442105</v>
      </c>
      <c r="E57" s="12">
        <f>E58+E59</f>
        <v>158977</v>
      </c>
      <c r="F57" s="12">
        <f>SUM(F58+F59)</f>
        <v>145735</v>
      </c>
      <c r="G57" s="33">
        <f>(+E57-F57)/F57*100</f>
        <v>9.086355371050194</v>
      </c>
    </row>
    <row r="58" spans="1:7" ht="12.75">
      <c r="A58" s="14" t="s">
        <v>18</v>
      </c>
      <c r="B58" s="126">
        <v>84616</v>
      </c>
      <c r="C58" s="30">
        <v>79782</v>
      </c>
      <c r="D58" s="11">
        <f>(+B58-C58)/C58*100</f>
        <v>6.059010804442105</v>
      </c>
      <c r="E58" s="10">
        <f>SUM(JANUARY!B58)+B58</f>
        <v>158977</v>
      </c>
      <c r="F58" s="10">
        <f>SUM(JANUARY!C58)+C58</f>
        <v>145735</v>
      </c>
      <c r="G58" s="11">
        <f>(+E58-F58)/F58*100</f>
        <v>9.086355371050194</v>
      </c>
    </row>
    <row r="59" spans="1:7" ht="12.75">
      <c r="A59" s="14" t="s">
        <v>19</v>
      </c>
      <c r="B59" s="127">
        <v>0</v>
      </c>
      <c r="C59" s="31">
        <v>0</v>
      </c>
      <c r="D59" s="11">
        <v>0</v>
      </c>
      <c r="E59" s="10">
        <f>SUM(JANUARY!B59)+B59</f>
        <v>0</v>
      </c>
      <c r="F59" s="10">
        <f>SUM(JANUARY!C59)+C59</f>
        <v>0</v>
      </c>
      <c r="G59" s="11">
        <v>0</v>
      </c>
    </row>
    <row r="60" spans="1:7" ht="12.75">
      <c r="A60" s="14"/>
      <c r="B60" s="128"/>
      <c r="C60" s="32"/>
      <c r="D60" s="32"/>
      <c r="E60" s="32"/>
      <c r="F60" s="9"/>
      <c r="G60" s="32"/>
    </row>
    <row r="61" spans="1:7" ht="12.75">
      <c r="A61" s="17" t="s">
        <v>9</v>
      </c>
      <c r="B61" s="119">
        <f>B62+B63</f>
        <v>13691</v>
      </c>
      <c r="C61" s="12">
        <f>C62+C63</f>
        <v>11938</v>
      </c>
      <c r="D61" s="33">
        <f>(+B61-C61)/C61*100</f>
        <v>14.684201708828951</v>
      </c>
      <c r="E61" s="12">
        <f>E62+E63</f>
        <v>26327</v>
      </c>
      <c r="F61" s="12">
        <f>F62+F63</f>
        <v>21240</v>
      </c>
      <c r="G61" s="33">
        <f>(+E61-F61)/F61*100</f>
        <v>23.950094161958567</v>
      </c>
    </row>
    <row r="62" spans="1:7" ht="12.75">
      <c r="A62" s="34" t="s">
        <v>20</v>
      </c>
      <c r="B62" s="118">
        <v>13627</v>
      </c>
      <c r="C62" s="10">
        <v>11938</v>
      </c>
      <c r="D62" s="11">
        <f>(+B62-C62)/C62*100</f>
        <v>14.148098508962976</v>
      </c>
      <c r="E62" s="10">
        <f>SUM(JANUARY!B62)+B62</f>
        <v>26203</v>
      </c>
      <c r="F62" s="10">
        <f>SUM(JANUARY!C62)+C62</f>
        <v>21240</v>
      </c>
      <c r="G62" s="11">
        <f>(+E62-F62)/F62*100</f>
        <v>23.36629001883239</v>
      </c>
    </row>
    <row r="63" spans="1:7" ht="12.75">
      <c r="A63" s="34" t="s">
        <v>21</v>
      </c>
      <c r="B63" s="127">
        <v>64</v>
      </c>
      <c r="C63" s="31">
        <v>0</v>
      </c>
      <c r="D63" s="11">
        <v>0</v>
      </c>
      <c r="E63" s="10">
        <f>SUM(JANUARY!B63)+B63</f>
        <v>124</v>
      </c>
      <c r="F63" s="10">
        <f>SUM(JANUARY!C63)+C63</f>
        <v>0</v>
      </c>
      <c r="G63" s="11">
        <v>0</v>
      </c>
    </row>
    <row r="64" spans="1:7" ht="12.75">
      <c r="A64" s="14"/>
      <c r="B64" s="128"/>
      <c r="C64" s="32"/>
      <c r="D64" s="32"/>
      <c r="E64" s="32"/>
      <c r="F64" s="9"/>
      <c r="G64" s="32"/>
    </row>
    <row r="65" spans="1:7" ht="12.75">
      <c r="A65" s="41" t="s">
        <v>10</v>
      </c>
      <c r="B65" s="129">
        <f>B67+B73+B78+B82+B83+B84+B86+B91+B92+B93+B94</f>
        <v>18393</v>
      </c>
      <c r="C65" s="35">
        <f>C67+C73+C78+C82+C83+C84+C86+C91+C92+C93+C94</f>
        <v>16028</v>
      </c>
      <c r="D65" s="33">
        <f>(+B65-C65)/C65*100</f>
        <v>14.755428000998252</v>
      </c>
      <c r="E65" s="35">
        <f>E67+E73+E78+E82+E83+E84+E86+E91+E92+E93+E94</f>
        <v>33099</v>
      </c>
      <c r="F65" s="35">
        <f>F67+F73+F78+F82+F83+F84+F86+F91+F92+F93+F94</f>
        <v>29365</v>
      </c>
      <c r="G65" s="33">
        <f>(+E65-F65)/F65*100</f>
        <v>12.715818150859867</v>
      </c>
    </row>
    <row r="66" spans="1:7" ht="12.75">
      <c r="A66" s="14"/>
      <c r="B66" s="129"/>
      <c r="C66" s="35"/>
      <c r="D66" s="35"/>
      <c r="E66" s="35"/>
      <c r="F66" s="35"/>
      <c r="G66" s="35"/>
    </row>
    <row r="67" spans="1:7" ht="12.75">
      <c r="A67" s="17" t="s">
        <v>23</v>
      </c>
      <c r="B67" s="130">
        <f>SUM(B68:B71)</f>
        <v>5909</v>
      </c>
      <c r="C67" s="36">
        <f>SUM(C68:C71)</f>
        <v>5085</v>
      </c>
      <c r="D67" s="33">
        <f>(+B67-C67)/C67*100</f>
        <v>16.204523107177973</v>
      </c>
      <c r="E67" s="36">
        <f>SUM(E68:E71)</f>
        <v>10309</v>
      </c>
      <c r="F67" s="36">
        <f>SUM(F68:F71)</f>
        <v>8890</v>
      </c>
      <c r="G67" s="33">
        <f>(+E67-F67)/F67*100</f>
        <v>15.961754780652418</v>
      </c>
    </row>
    <row r="68" spans="1:7" ht="12.75">
      <c r="A68" s="34" t="s">
        <v>24</v>
      </c>
      <c r="B68" s="118">
        <v>4921</v>
      </c>
      <c r="C68" s="10">
        <v>3980</v>
      </c>
      <c r="D68" s="11">
        <f>(+B68-C68)/C68*100</f>
        <v>23.64321608040201</v>
      </c>
      <c r="E68" s="10">
        <f>SUM(JANUARY!B68)+B68</f>
        <v>8549</v>
      </c>
      <c r="F68" s="10">
        <f>SUM(JANUARY!C68)+C68</f>
        <v>7058</v>
      </c>
      <c r="G68" s="11">
        <f>(+E68-F68)/F68*100</f>
        <v>21.124964579200906</v>
      </c>
    </row>
    <row r="69" spans="1:7" ht="12.75">
      <c r="A69" s="34" t="s">
        <v>25</v>
      </c>
      <c r="B69" s="118">
        <v>976</v>
      </c>
      <c r="C69" s="10">
        <v>1053</v>
      </c>
      <c r="D69" s="11">
        <f>(+B69-C69)/C69*100</f>
        <v>-7.31244064577398</v>
      </c>
      <c r="E69" s="10">
        <f>SUM(JANUARY!B69)+B69</f>
        <v>1704</v>
      </c>
      <c r="F69" s="10">
        <f>SUM(JANUARY!C69)+C69</f>
        <v>1761</v>
      </c>
      <c r="G69" s="11">
        <f>(+E69-F69)/F69*100</f>
        <v>-3.2367972742759794</v>
      </c>
    </row>
    <row r="70" spans="1:7" ht="12.75">
      <c r="A70" s="34" t="s">
        <v>64</v>
      </c>
      <c r="B70" s="118">
        <v>5</v>
      </c>
      <c r="C70" s="10">
        <v>22</v>
      </c>
      <c r="D70" s="11">
        <f>(+B70-C70)/C70*100</f>
        <v>-77.27272727272727</v>
      </c>
      <c r="E70" s="10">
        <f>SUM(JANUARY!B70)+B70</f>
        <v>12</v>
      </c>
      <c r="F70" s="10">
        <f>SUM(JANUARY!C70)+C70</f>
        <v>26</v>
      </c>
      <c r="G70" s="11">
        <f>(+E70-F70)/F70*100</f>
        <v>-53.84615384615385</v>
      </c>
    </row>
    <row r="71" spans="1:7" ht="12.75">
      <c r="A71" s="34" t="s">
        <v>26</v>
      </c>
      <c r="B71" s="118">
        <v>7</v>
      </c>
      <c r="C71" s="10">
        <v>30</v>
      </c>
      <c r="D71" s="11">
        <f>(+B71-C71)/C71*100</f>
        <v>-76.66666666666667</v>
      </c>
      <c r="E71" s="10">
        <f>SUM(JANUARY!B71)+B71</f>
        <v>44</v>
      </c>
      <c r="F71" s="10">
        <f>SUM(JANUARY!C71)+C71</f>
        <v>45</v>
      </c>
      <c r="G71" s="11">
        <f>(+E71-F71)/F71*100</f>
        <v>-2.2222222222222223</v>
      </c>
    </row>
    <row r="72" spans="1:7" ht="12.75">
      <c r="A72" s="34"/>
      <c r="B72" s="118"/>
      <c r="C72" s="10"/>
      <c r="D72" s="10"/>
      <c r="E72" s="10"/>
      <c r="F72" s="10"/>
      <c r="G72" s="10"/>
    </row>
    <row r="73" spans="1:7" ht="12.75">
      <c r="A73" s="17" t="s">
        <v>27</v>
      </c>
      <c r="B73" s="119">
        <f>SUM(B74:B76)</f>
        <v>650</v>
      </c>
      <c r="C73" s="12">
        <f>SUM(C74:C76)</f>
        <v>626</v>
      </c>
      <c r="D73" s="33">
        <f>(+B73-C73)/C73*100</f>
        <v>3.8338658146964857</v>
      </c>
      <c r="E73" s="12">
        <f>SUM(E74:E76)</f>
        <v>1239</v>
      </c>
      <c r="F73" s="12">
        <f>SUM(F74:F76)</f>
        <v>1096</v>
      </c>
      <c r="G73" s="33">
        <f>(+E73-F73)/F73*100</f>
        <v>13.047445255474452</v>
      </c>
    </row>
    <row r="74" spans="1:7" ht="12.75">
      <c r="A74" s="34" t="s">
        <v>28</v>
      </c>
      <c r="B74" s="118">
        <v>245</v>
      </c>
      <c r="C74" s="10">
        <v>181</v>
      </c>
      <c r="D74" s="11">
        <f>(+B74-C74)/C74*100</f>
        <v>35.35911602209944</v>
      </c>
      <c r="E74" s="10">
        <f>SUM(JANUARY!B74)+B74</f>
        <v>405</v>
      </c>
      <c r="F74" s="10">
        <f>SUM(JANUARY!C74)+C74</f>
        <v>343</v>
      </c>
      <c r="G74" s="11">
        <f>(+E74-F74)/F74*100</f>
        <v>18.075801749271136</v>
      </c>
    </row>
    <row r="75" spans="1:7" ht="12.75">
      <c r="A75" s="34" t="s">
        <v>29</v>
      </c>
      <c r="B75" s="118">
        <v>162</v>
      </c>
      <c r="C75" s="10">
        <v>203</v>
      </c>
      <c r="D75" s="11">
        <f>(+B75-C75)/C75*100</f>
        <v>-20.19704433497537</v>
      </c>
      <c r="E75" s="10">
        <f>SUM(JANUARY!B75)+B75</f>
        <v>246</v>
      </c>
      <c r="F75" s="10">
        <f>SUM(JANUARY!C75)+C75</f>
        <v>294</v>
      </c>
      <c r="G75" s="11">
        <f>(+E75-F75)/F75*100</f>
        <v>-16.3265306122449</v>
      </c>
    </row>
    <row r="76" spans="1:7" ht="12.75">
      <c r="A76" s="34" t="s">
        <v>30</v>
      </c>
      <c r="B76" s="118">
        <v>243</v>
      </c>
      <c r="C76" s="10">
        <v>242</v>
      </c>
      <c r="D76" s="11">
        <f>(+B76-C76)/C76*100</f>
        <v>0.4132231404958678</v>
      </c>
      <c r="E76" s="10">
        <f>SUM(JANUARY!B76)+B76</f>
        <v>588</v>
      </c>
      <c r="F76" s="10">
        <f>SUM(JANUARY!C76)+C76</f>
        <v>459</v>
      </c>
      <c r="G76" s="11">
        <f>(+E76-F76)/F76*100</f>
        <v>28.104575163398692</v>
      </c>
    </row>
    <row r="77" spans="1:7" ht="12.75">
      <c r="A77" s="34"/>
      <c r="B77" s="118"/>
      <c r="C77" s="10"/>
      <c r="D77" s="10"/>
      <c r="E77" s="10"/>
      <c r="F77" s="10"/>
      <c r="G77" s="10"/>
    </row>
    <row r="78" spans="1:7" ht="12.75">
      <c r="A78" s="17" t="s">
        <v>31</v>
      </c>
      <c r="B78" s="119">
        <f>SUM(B79:B80)</f>
        <v>523</v>
      </c>
      <c r="C78" s="12">
        <f>SUM(C79:C80)</f>
        <v>487</v>
      </c>
      <c r="D78" s="33">
        <f>(+B78-C78)/C78*100</f>
        <v>7.392197125256674</v>
      </c>
      <c r="E78" s="12">
        <f>SUM(E79:E80)</f>
        <v>938</v>
      </c>
      <c r="F78" s="12">
        <f>SUM(F79:F80)</f>
        <v>870</v>
      </c>
      <c r="G78" s="33">
        <f>(+E78-F78)/F78*100</f>
        <v>7.816091954022989</v>
      </c>
    </row>
    <row r="79" spans="1:7" ht="12.75">
      <c r="A79" s="34" t="s">
        <v>32</v>
      </c>
      <c r="B79" s="118">
        <v>260</v>
      </c>
      <c r="C79" s="10">
        <v>252</v>
      </c>
      <c r="D79" s="11">
        <f>(+B79-C79)/C79*100</f>
        <v>3.1746031746031744</v>
      </c>
      <c r="E79" s="10">
        <f>SUM(JANUARY!B79)+B79</f>
        <v>480</v>
      </c>
      <c r="F79" s="10">
        <f>SUM(JANUARY!C79)+C79</f>
        <v>455</v>
      </c>
      <c r="G79" s="11">
        <f>(+E79-F79)/F79*100</f>
        <v>5.4945054945054945</v>
      </c>
    </row>
    <row r="80" spans="1:7" ht="12.75">
      <c r="A80" s="34" t="s">
        <v>33</v>
      </c>
      <c r="B80" s="118">
        <v>263</v>
      </c>
      <c r="C80" s="10">
        <v>235</v>
      </c>
      <c r="D80" s="11">
        <f>(+B80-C80)/C80*100</f>
        <v>11.914893617021278</v>
      </c>
      <c r="E80" s="10">
        <f>SUM(JANUARY!B80)+B80</f>
        <v>458</v>
      </c>
      <c r="F80" s="10">
        <f>SUM(JANUARY!C80)+C80</f>
        <v>415</v>
      </c>
      <c r="G80" s="11">
        <f>(+E80-F80)/F80*100</f>
        <v>10.361445783132531</v>
      </c>
    </row>
    <row r="81" spans="1:7" ht="12.75">
      <c r="A81" s="34"/>
      <c r="B81" s="118"/>
      <c r="C81" s="10"/>
      <c r="D81" s="10"/>
      <c r="E81" s="10"/>
      <c r="F81" s="10"/>
      <c r="G81" s="10"/>
    </row>
    <row r="82" spans="1:7" ht="12.75">
      <c r="A82" s="17" t="s">
        <v>34</v>
      </c>
      <c r="B82" s="119">
        <v>1354</v>
      </c>
      <c r="C82" s="12">
        <v>1384</v>
      </c>
      <c r="D82" s="33">
        <f>(+B82-C82)/C82*100</f>
        <v>-2.167630057803468</v>
      </c>
      <c r="E82" s="105">
        <f>SUM(JANUARY!B82)+B82</f>
        <v>2484</v>
      </c>
      <c r="F82" s="105">
        <f>SUM(JANUARY!C82)+C82</f>
        <v>2508</v>
      </c>
      <c r="G82" s="33">
        <f>(+E82-F82)/F82*100</f>
        <v>-0.9569377990430622</v>
      </c>
    </row>
    <row r="83" spans="1:7" ht="12.75">
      <c r="A83" s="17" t="s">
        <v>35</v>
      </c>
      <c r="B83" s="119">
        <v>423</v>
      </c>
      <c r="C83" s="12">
        <v>315</v>
      </c>
      <c r="D83" s="33">
        <f>(+B83-C83)/C83*100</f>
        <v>34.285714285714285</v>
      </c>
      <c r="E83" s="105">
        <f>SUM(JANUARY!B83)+B83</f>
        <v>702</v>
      </c>
      <c r="F83" s="105">
        <f>SUM(JANUARY!C83)+C83</f>
        <v>650</v>
      </c>
      <c r="G83" s="33">
        <f>(+E83-F83)/F83*100</f>
        <v>8</v>
      </c>
    </row>
    <row r="84" spans="1:7" ht="12.75">
      <c r="A84" s="17" t="s">
        <v>36</v>
      </c>
      <c r="B84" s="119">
        <v>45</v>
      </c>
      <c r="C84" s="12">
        <v>82</v>
      </c>
      <c r="D84" s="33">
        <f>(+B84-C84)/C84*100</f>
        <v>-45.1219512195122</v>
      </c>
      <c r="E84" s="105">
        <f>SUM(JANUARY!B84)+B84</f>
        <v>76</v>
      </c>
      <c r="F84" s="105">
        <f>SUM(JANUARY!C84)+C84</f>
        <v>121</v>
      </c>
      <c r="G84" s="33">
        <f>(+E84-F84)/F84*100</f>
        <v>-37.1900826446281</v>
      </c>
    </row>
    <row r="85" spans="1:7" ht="12.75">
      <c r="A85" s="17"/>
      <c r="B85" s="119"/>
      <c r="C85" s="12"/>
      <c r="D85" s="12"/>
      <c r="E85" s="12"/>
      <c r="F85" s="12"/>
      <c r="G85" s="12"/>
    </row>
    <row r="86" spans="1:7" ht="12.75">
      <c r="A86" s="17" t="s">
        <v>37</v>
      </c>
      <c r="B86" s="119">
        <f>SUM(B87:B89)</f>
        <v>3252</v>
      </c>
      <c r="C86" s="12">
        <f>SUM(C87:C89)</f>
        <v>2378</v>
      </c>
      <c r="D86" s="33">
        <f>(+B86-C86)/C86*100</f>
        <v>36.75357443229605</v>
      </c>
      <c r="E86" s="12">
        <f>SUM(E87:E89)</f>
        <v>5767</v>
      </c>
      <c r="F86" s="12">
        <f>SUM(F87:F89)</f>
        <v>4514</v>
      </c>
      <c r="G86" s="33">
        <f>(+E86-F86)/F86*100</f>
        <v>27.758085954807264</v>
      </c>
    </row>
    <row r="87" spans="1:7" ht="12.75">
      <c r="A87" s="34" t="s">
        <v>38</v>
      </c>
      <c r="B87" s="118">
        <v>313</v>
      </c>
      <c r="C87" s="10">
        <v>219</v>
      </c>
      <c r="D87" s="11">
        <f>(+B87-C87)/C87*100</f>
        <v>42.922374429223744</v>
      </c>
      <c r="E87" s="10">
        <f>SUM(JANUARY!B87)+B87</f>
        <v>436</v>
      </c>
      <c r="F87" s="10">
        <f>SUM(JANUARY!C87)+C87</f>
        <v>442</v>
      </c>
      <c r="G87" s="11">
        <f>(+E87-F87)/F87*100</f>
        <v>-1.3574660633484164</v>
      </c>
    </row>
    <row r="88" spans="1:7" ht="12.75">
      <c r="A88" s="34" t="s">
        <v>39</v>
      </c>
      <c r="B88" s="118">
        <v>2863</v>
      </c>
      <c r="C88" s="10">
        <v>2067</v>
      </c>
      <c r="D88" s="11">
        <f>(+B88-C88)/C88*100</f>
        <v>38.509917755200775</v>
      </c>
      <c r="E88" s="10">
        <f>SUM(JANUARY!B88)+B88</f>
        <v>5197</v>
      </c>
      <c r="F88" s="10">
        <f>SUM(JANUARY!C88)+C88</f>
        <v>3932</v>
      </c>
      <c r="G88" s="11">
        <f>(+E88-F88)/F88*100</f>
        <v>32.171922685656156</v>
      </c>
    </row>
    <row r="89" spans="1:7" ht="12.75">
      <c r="A89" s="34" t="s">
        <v>40</v>
      </c>
      <c r="B89" s="118">
        <v>76</v>
      </c>
      <c r="C89" s="10">
        <v>92</v>
      </c>
      <c r="D89" s="11">
        <f>(+B89-C89)/C89*100</f>
        <v>-17.391304347826086</v>
      </c>
      <c r="E89" s="10">
        <f>SUM(JANUARY!B89)+B89</f>
        <v>134</v>
      </c>
      <c r="F89" s="10">
        <f>SUM(JANUARY!C89)+C89</f>
        <v>140</v>
      </c>
      <c r="G89" s="11">
        <f>(+E89-F89)/F89*100</f>
        <v>-4.285714285714286</v>
      </c>
    </row>
    <row r="90" spans="1:7" ht="12.75">
      <c r="A90" s="34"/>
      <c r="B90" s="118"/>
      <c r="C90" s="10"/>
      <c r="D90" s="10"/>
      <c r="E90" s="10"/>
      <c r="F90" s="10"/>
      <c r="G90" s="10"/>
    </row>
    <row r="91" spans="1:7" ht="12.75">
      <c r="A91" s="17" t="s">
        <v>41</v>
      </c>
      <c r="B91" s="119">
        <v>4621</v>
      </c>
      <c r="C91" s="12">
        <v>4007</v>
      </c>
      <c r="D91" s="33">
        <f>(+B91-C91)/C91*100</f>
        <v>15.32318442725231</v>
      </c>
      <c r="E91" s="105">
        <f>SUM(JANUARY!B91)+B91</f>
        <v>8459</v>
      </c>
      <c r="F91" s="105">
        <f>SUM(JANUARY!C91)+C91</f>
        <v>7374</v>
      </c>
      <c r="G91" s="33">
        <f>(+E91-F91)/F91*100</f>
        <v>14.713859506373744</v>
      </c>
    </row>
    <row r="92" spans="1:7" ht="12.75">
      <c r="A92" s="17" t="s">
        <v>42</v>
      </c>
      <c r="B92" s="119">
        <v>3</v>
      </c>
      <c r="C92" s="12">
        <v>2</v>
      </c>
      <c r="D92" s="33">
        <f>(+B92-C92)/C92*100</f>
        <v>50</v>
      </c>
      <c r="E92" s="105">
        <f>SUM(JANUARY!B92)+B92</f>
        <v>23</v>
      </c>
      <c r="F92" s="105">
        <f>SUM(JANUARY!C92)+C92</f>
        <v>23</v>
      </c>
      <c r="G92" s="33">
        <f>(+E92-F92)/F92*100</f>
        <v>0</v>
      </c>
    </row>
    <row r="93" spans="1:7" ht="12.75">
      <c r="A93" s="17" t="s">
        <v>43</v>
      </c>
      <c r="B93" s="119">
        <v>49</v>
      </c>
      <c r="C93" s="12">
        <v>99</v>
      </c>
      <c r="D93" s="33">
        <f>(+B93-C93)/C93*100</f>
        <v>-50.505050505050505</v>
      </c>
      <c r="E93" s="105">
        <f>SUM(JANUARY!B93)+B93</f>
        <v>123</v>
      </c>
      <c r="F93" s="105">
        <f>SUM(JANUARY!C93)+C93</f>
        <v>206</v>
      </c>
      <c r="G93" s="33">
        <f>(+E93-F93)/F93*100</f>
        <v>-40.29126213592233</v>
      </c>
    </row>
    <row r="94" spans="1:7" ht="12.75">
      <c r="A94" s="17" t="s">
        <v>44</v>
      </c>
      <c r="B94" s="119">
        <v>1564</v>
      </c>
      <c r="C94" s="12">
        <v>1563</v>
      </c>
      <c r="D94" s="33">
        <f>(+B94-C94)/C94*100</f>
        <v>0.06397952655150352</v>
      </c>
      <c r="E94" s="105">
        <f>SUM(JANUARY!B94)+B94</f>
        <v>2979</v>
      </c>
      <c r="F94" s="105">
        <f>SUM(JANUARY!C94)+C94</f>
        <v>3113</v>
      </c>
      <c r="G94" s="33">
        <f>(+E94-F94)/F94*100</f>
        <v>-4.3045293928686155</v>
      </c>
    </row>
    <row r="95" spans="1:7" ht="12.75">
      <c r="A95" s="14"/>
      <c r="B95" s="118"/>
      <c r="C95" s="10"/>
      <c r="D95" s="10"/>
      <c r="E95" s="10"/>
      <c r="F95" s="10"/>
      <c r="G95" s="10"/>
    </row>
    <row r="96" spans="1:7" ht="12.75">
      <c r="A96" s="17" t="s">
        <v>45</v>
      </c>
      <c r="B96" s="119">
        <f>SUM(B57+B61+B65)</f>
        <v>116700</v>
      </c>
      <c r="C96" s="12">
        <f>SUM(C57+C61+C65)</f>
        <v>107748</v>
      </c>
      <c r="D96" s="13">
        <f>(+B96-C96)/C96*100</f>
        <v>8.308274863570555</v>
      </c>
      <c r="E96" s="12">
        <f>SUM(E57+E61+E65)</f>
        <v>218403</v>
      </c>
      <c r="F96" s="12">
        <f>SUM(F57+F61+F65)</f>
        <v>196340</v>
      </c>
      <c r="G96" s="13">
        <f>(+E96-F96)/F96*100</f>
        <v>11.237139655699298</v>
      </c>
    </row>
    <row r="97" spans="1:7" ht="12.75">
      <c r="A97" s="139"/>
      <c r="B97" s="139"/>
      <c r="C97" s="139"/>
      <c r="D97" s="139"/>
      <c r="E97" s="139"/>
      <c r="F97" s="139"/>
      <c r="G97" s="139"/>
    </row>
    <row r="98" spans="1:7" ht="12">
      <c r="A98" s="138"/>
      <c r="B98" s="138"/>
      <c r="C98" s="138"/>
      <c r="D98" s="138"/>
      <c r="E98" s="138"/>
      <c r="F98" s="138"/>
      <c r="G98" s="138"/>
    </row>
    <row r="99" spans="1:7" ht="12">
      <c r="A99" s="138"/>
      <c r="B99" s="138"/>
      <c r="C99" s="138"/>
      <c r="D99" s="138"/>
      <c r="E99" s="138"/>
      <c r="F99" s="138"/>
      <c r="G99" s="138"/>
    </row>
  </sheetData>
  <sheetProtection/>
  <mergeCells count="5">
    <mergeCell ref="A99:G99"/>
    <mergeCell ref="A98:G98"/>
    <mergeCell ref="A97:G97"/>
    <mergeCell ref="A6:G6"/>
    <mergeCell ref="A7:G7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97" sqref="A97:G97"/>
    </sheetView>
  </sheetViews>
  <sheetFormatPr defaultColWidth="9.625" defaultRowHeight="12.75"/>
  <cols>
    <col min="1" max="1" width="18.75390625" style="0" customWidth="1"/>
    <col min="2" max="2" width="12.875" style="0" customWidth="1"/>
    <col min="3" max="3" width="12.25390625" style="0" customWidth="1"/>
    <col min="4" max="4" width="7.625" style="0" customWidth="1"/>
    <col min="5" max="5" width="11.625" style="0" customWidth="1"/>
    <col min="6" max="6" width="11.87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95</v>
      </c>
      <c r="B3" s="3"/>
      <c r="C3" s="42"/>
      <c r="D3" s="3"/>
      <c r="E3" s="3"/>
      <c r="F3" s="3"/>
      <c r="G3" s="3"/>
    </row>
    <row r="4" spans="1:7" ht="15.75">
      <c r="A4" s="39"/>
      <c r="B4" s="1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6" customHeight="1">
      <c r="A6" s="22"/>
      <c r="B6" s="22"/>
      <c r="C6" s="34"/>
      <c r="D6" s="43"/>
      <c r="E6" s="43"/>
      <c r="F6" s="34"/>
      <c r="G6" s="22"/>
    </row>
    <row r="7" spans="1:7" ht="6.75" customHeight="1">
      <c r="A7" s="22"/>
      <c r="B7" s="22"/>
      <c r="C7" s="22"/>
      <c r="D7" s="22"/>
      <c r="E7" s="22"/>
      <c r="F7" s="22"/>
      <c r="G7" s="22"/>
    </row>
    <row r="8" spans="1:7" ht="12.75">
      <c r="A8" s="22"/>
      <c r="B8" s="44" t="s">
        <v>105</v>
      </c>
      <c r="C8" s="44" t="s">
        <v>71</v>
      </c>
      <c r="D8" s="45" t="s">
        <v>48</v>
      </c>
      <c r="E8" s="45" t="s">
        <v>107</v>
      </c>
      <c r="F8" s="45" t="s">
        <v>72</v>
      </c>
      <c r="G8" s="45" t="s">
        <v>48</v>
      </c>
    </row>
    <row r="9" spans="1:7" ht="15.75" customHeight="1">
      <c r="A9" s="17" t="s">
        <v>4</v>
      </c>
      <c r="B9" s="46"/>
      <c r="C9" s="46"/>
      <c r="D9" s="46"/>
      <c r="E9" s="46"/>
      <c r="F9" s="46"/>
      <c r="G9" s="46"/>
    </row>
    <row r="10" spans="1:7" ht="12.75">
      <c r="A10" s="47" t="s">
        <v>6</v>
      </c>
      <c r="B10" s="10">
        <v>113547</v>
      </c>
      <c r="C10" s="10">
        <v>111817</v>
      </c>
      <c r="D10" s="11">
        <f>(+B10-C10)/C10*100</f>
        <v>1.5471708237566737</v>
      </c>
      <c r="E10" s="10">
        <f>SUM(JANUARY!B11+FEBRUARY!B11)+B10</f>
        <v>272524</v>
      </c>
      <c r="F10" s="10">
        <f>SUM(JANUARY!C11+FEBRUARY!C11)+C10</f>
        <v>257552</v>
      </c>
      <c r="G10" s="11">
        <f>(+E10-F10)/F10*100</f>
        <v>5.8131950052804875</v>
      </c>
    </row>
    <row r="11" spans="1:7" ht="12.75">
      <c r="A11" s="47" t="s">
        <v>7</v>
      </c>
      <c r="B11" s="10">
        <v>218765</v>
      </c>
      <c r="C11" s="10">
        <v>282460</v>
      </c>
      <c r="D11" s="11">
        <f>(+B11-C11)/C11*100</f>
        <v>-22.55009558875593</v>
      </c>
      <c r="E11" s="10">
        <f>SUM(JANUARY!B12+FEBRUARY!B12)+B11</f>
        <v>668333</v>
      </c>
      <c r="F11" s="10">
        <f>SUM(JANUARY!C12+FEBRUARY!C12)+C11</f>
        <v>765331</v>
      </c>
      <c r="G11" s="11">
        <f>(+E11-F11)/F11*100</f>
        <v>-12.673993344056361</v>
      </c>
    </row>
    <row r="12" spans="1:7" ht="12.75">
      <c r="A12" s="9" t="s">
        <v>8</v>
      </c>
      <c r="B12" s="12">
        <f>SUM(B10:B11)</f>
        <v>332312</v>
      </c>
      <c r="C12" s="12">
        <f>SUM(C10:C11)</f>
        <v>394277</v>
      </c>
      <c r="D12" s="13">
        <f>(+B12-C12)/C12*100</f>
        <v>-15.71610821833381</v>
      </c>
      <c r="E12" s="12">
        <f>SUM(E10:E11)</f>
        <v>940857</v>
      </c>
      <c r="F12" s="12">
        <f>SUM(F10:F11)</f>
        <v>1022883</v>
      </c>
      <c r="G12" s="13">
        <f>(+E12-F12)/F12*100</f>
        <v>-8.019098958531915</v>
      </c>
    </row>
    <row r="13" spans="1:7" ht="12.75">
      <c r="A13" s="22"/>
      <c r="B13" s="22"/>
      <c r="C13" s="22"/>
      <c r="D13" s="16" t="s">
        <v>2</v>
      </c>
      <c r="E13" s="10"/>
      <c r="F13" s="10"/>
      <c r="G13" s="16" t="s">
        <v>2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4.25" customHeight="1">
      <c r="A15" s="17" t="s">
        <v>9</v>
      </c>
      <c r="B15" s="22"/>
      <c r="C15" s="22"/>
      <c r="D15" s="16" t="s">
        <v>2</v>
      </c>
      <c r="E15" s="10"/>
      <c r="F15" s="10"/>
      <c r="G15" s="16" t="s">
        <v>2</v>
      </c>
    </row>
    <row r="16" spans="1:7" ht="12.75">
      <c r="A16" s="47" t="s">
        <v>6</v>
      </c>
      <c r="B16" s="10">
        <v>16731</v>
      </c>
      <c r="C16" s="10">
        <v>13299</v>
      </c>
      <c r="D16" s="11">
        <f>(+B16-C16)/C16*100</f>
        <v>25.806451612903224</v>
      </c>
      <c r="E16" s="10">
        <f>SUM(JANUARY!B17+FEBRUARY!B17)+B16</f>
        <v>43058</v>
      </c>
      <c r="F16" s="10">
        <f>SUM(JANUARY!C17+FEBRUARY!C17)+C16</f>
        <v>34539</v>
      </c>
      <c r="G16" s="11">
        <f>(+E16-F16)/F16*100</f>
        <v>24.664871594429485</v>
      </c>
    </row>
    <row r="17" spans="1:7" ht="12.75">
      <c r="A17" s="47" t="s">
        <v>7</v>
      </c>
      <c r="B17" s="10">
        <v>80793</v>
      </c>
      <c r="C17" s="10">
        <v>47273</v>
      </c>
      <c r="D17" s="11">
        <f>(+B17-C17)/C17*100</f>
        <v>70.90728322721215</v>
      </c>
      <c r="E17" s="10">
        <f>SUM(JANUARY!B18+FEBRUARY!B18)+B17</f>
        <v>191969</v>
      </c>
      <c r="F17" s="10">
        <f>SUM(JANUARY!C18+FEBRUARY!C18)+C17</f>
        <v>129133</v>
      </c>
      <c r="G17" s="11">
        <f>(+E17-F17)/F17*100</f>
        <v>48.65990877622296</v>
      </c>
    </row>
    <row r="18" spans="1:7" ht="12.75">
      <c r="A18" s="9" t="s">
        <v>8</v>
      </c>
      <c r="B18" s="12">
        <f>SUM(B16:B17)</f>
        <v>97524</v>
      </c>
      <c r="C18" s="12">
        <f>SUM(C16:C17)</f>
        <v>60572</v>
      </c>
      <c r="D18" s="13">
        <f>(+B18-C18)/C18*100</f>
        <v>61.005084857690015</v>
      </c>
      <c r="E18" s="12">
        <f>SUM(E16:E17)</f>
        <v>235027</v>
      </c>
      <c r="F18" s="12">
        <f>SUM(F16:F17)</f>
        <v>163672</v>
      </c>
      <c r="G18" s="13">
        <f>(+E18-F18)/F18*100</f>
        <v>43.596339019502416</v>
      </c>
    </row>
    <row r="19" spans="1:7" ht="12.75">
      <c r="A19" s="34" t="s">
        <v>2</v>
      </c>
      <c r="B19" s="22"/>
      <c r="C19" s="22"/>
      <c r="D19" s="16" t="s">
        <v>2</v>
      </c>
      <c r="E19" s="10"/>
      <c r="F19" s="10"/>
      <c r="G19" s="16" t="s">
        <v>2</v>
      </c>
    </row>
    <row r="20" spans="1:7" ht="12.75">
      <c r="A20" s="22"/>
      <c r="B20" s="22"/>
      <c r="C20" s="22"/>
      <c r="D20" s="16" t="s">
        <v>2</v>
      </c>
      <c r="E20" s="10"/>
      <c r="F20" s="10"/>
      <c r="G20" s="16" t="s">
        <v>2</v>
      </c>
    </row>
    <row r="21" spans="1:7" ht="15" customHeight="1">
      <c r="A21" s="17" t="s">
        <v>10</v>
      </c>
      <c r="B21" s="22"/>
      <c r="C21" s="22"/>
      <c r="D21" s="16" t="s">
        <v>2</v>
      </c>
      <c r="E21" s="10"/>
      <c r="F21" s="10"/>
      <c r="G21" s="16" t="s">
        <v>2</v>
      </c>
    </row>
    <row r="22" spans="1:7" ht="12.75">
      <c r="A22" s="47" t="s">
        <v>6</v>
      </c>
      <c r="B22" s="10">
        <v>27281</v>
      </c>
      <c r="C22" s="10">
        <v>23882</v>
      </c>
      <c r="D22" s="11">
        <f>(+B22-C22)/C22*100</f>
        <v>14.232476342014907</v>
      </c>
      <c r="E22" s="10">
        <f>SUM(JANUARY!B23+FEBRUARY!B23)+B22</f>
        <v>60380</v>
      </c>
      <c r="F22" s="10">
        <f>SUM(JANUARY!C23+FEBRUARY!C23)+C22</f>
        <v>53247</v>
      </c>
      <c r="G22" s="11">
        <f>(+E22-F22)/F22*100</f>
        <v>13.396059871917668</v>
      </c>
    </row>
    <row r="23" spans="1:7" ht="12.75">
      <c r="A23" s="47" t="s">
        <v>7</v>
      </c>
      <c r="B23" s="10">
        <v>194427</v>
      </c>
      <c r="C23" s="10">
        <v>158348</v>
      </c>
      <c r="D23" s="11">
        <f>(+B23-C23)/C23*100</f>
        <v>22.784626266198497</v>
      </c>
      <c r="E23" s="10">
        <f>SUM(JANUARY!B24+FEBRUARY!B24)+B23</f>
        <v>535938</v>
      </c>
      <c r="F23" s="10">
        <f>SUM(JANUARY!C24+FEBRUARY!C24)+C23</f>
        <v>518868</v>
      </c>
      <c r="G23" s="11">
        <f>(+E23-F23)/F23*100</f>
        <v>3.2898540669303173</v>
      </c>
    </row>
    <row r="24" spans="1:7" ht="12.75">
      <c r="A24" s="9" t="s">
        <v>8</v>
      </c>
      <c r="B24" s="12">
        <f>SUM(B22:B23)</f>
        <v>221708</v>
      </c>
      <c r="C24" s="12">
        <f>SUM(C22:C23)</f>
        <v>182230</v>
      </c>
      <c r="D24" s="13">
        <f>(+B24-C24)/C24*100</f>
        <v>21.663831421829556</v>
      </c>
      <c r="E24" s="12">
        <f>SUM(E22:E23)</f>
        <v>596318</v>
      </c>
      <c r="F24" s="12">
        <f>SUM(F22:F23)</f>
        <v>572115</v>
      </c>
      <c r="G24" s="13">
        <f>(+E24-F24)/F24*100</f>
        <v>4.230443180129869</v>
      </c>
    </row>
    <row r="25" spans="1:7" ht="12.75">
      <c r="A25" s="22"/>
      <c r="B25" s="22"/>
      <c r="C25" s="22"/>
      <c r="D25" s="16" t="s">
        <v>2</v>
      </c>
      <c r="E25" s="10"/>
      <c r="F25" s="10"/>
      <c r="G25" s="16" t="s">
        <v>2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4.25" customHeight="1">
      <c r="A27" s="17" t="s">
        <v>49</v>
      </c>
      <c r="B27" s="22"/>
      <c r="C27" s="22"/>
      <c r="D27" s="16" t="s">
        <v>2</v>
      </c>
      <c r="E27" s="10"/>
      <c r="F27" s="10"/>
      <c r="G27" s="11"/>
    </row>
    <row r="28" spans="1:7" ht="12.75">
      <c r="A28" s="47" t="s">
        <v>6</v>
      </c>
      <c r="B28" s="10">
        <f>SUM(B10+B16+B22)</f>
        <v>157559</v>
      </c>
      <c r="C28" s="10">
        <f>SUM(C10+C16+C22)</f>
        <v>148998</v>
      </c>
      <c r="D28" s="11">
        <f>(+B28-C28)/C28*100</f>
        <v>5.7457147075799675</v>
      </c>
      <c r="E28" s="10">
        <f>SUM(E10+E16+E22)</f>
        <v>375962</v>
      </c>
      <c r="F28" s="10">
        <f>SUM(F10+F16+F22)</f>
        <v>345338</v>
      </c>
      <c r="G28" s="11">
        <f>(+E28-F28)/F28*100</f>
        <v>8.867833832361338</v>
      </c>
    </row>
    <row r="29" spans="1:7" ht="12.75">
      <c r="A29" s="47" t="s">
        <v>7</v>
      </c>
      <c r="B29" s="10">
        <f>SUM(B11+B17+B23)</f>
        <v>493985</v>
      </c>
      <c r="C29" s="10">
        <f>SUM(C11+C17+C23)</f>
        <v>488081</v>
      </c>
      <c r="D29" s="11">
        <f>(+B29-C29)/C29*100</f>
        <v>1.2096352859463901</v>
      </c>
      <c r="E29" s="10">
        <f>SUM(E11+E17+E23)</f>
        <v>1396240</v>
      </c>
      <c r="F29" s="10">
        <f>SUM(F11+F17+F23)</f>
        <v>1413332</v>
      </c>
      <c r="G29" s="11">
        <f>(+E29-F29)/F29*100</f>
        <v>-1.209340763529022</v>
      </c>
    </row>
    <row r="30" spans="1:7" ht="12.75">
      <c r="A30" s="18" t="s">
        <v>8</v>
      </c>
      <c r="B30" s="48">
        <f>SUM(B28:B29)</f>
        <v>651544</v>
      </c>
      <c r="C30" s="48">
        <f>SUM(C28:C29)</f>
        <v>637079</v>
      </c>
      <c r="D30" s="21">
        <f>(+B30-C30)/C30*100</f>
        <v>2.2705190408096954</v>
      </c>
      <c r="E30" s="48">
        <f>SUM(E28:E29)</f>
        <v>1772202</v>
      </c>
      <c r="F30" s="48">
        <f>SUM(F28:F29)</f>
        <v>1758670</v>
      </c>
      <c r="G30" s="21">
        <f>(+E30-F30)/F30*100</f>
        <v>0.7694450920297724</v>
      </c>
    </row>
    <row r="31" spans="1:7" ht="12.75">
      <c r="A31" s="143" t="s">
        <v>115</v>
      </c>
      <c r="B31" s="143"/>
      <c r="C31" s="143"/>
      <c r="D31" s="143"/>
      <c r="E31" s="143"/>
      <c r="F31" s="143"/>
      <c r="G31" s="143"/>
    </row>
    <row r="32" spans="1:7" ht="12.75">
      <c r="A32" s="107" t="s">
        <v>63</v>
      </c>
      <c r="B32" s="22"/>
      <c r="C32" s="22"/>
      <c r="D32" s="22"/>
      <c r="E32" s="22"/>
      <c r="F32" s="22"/>
      <c r="G32" s="11"/>
    </row>
    <row r="33" spans="1:7" ht="12.75">
      <c r="A33" s="107" t="s">
        <v>60</v>
      </c>
      <c r="B33" s="22"/>
      <c r="C33" s="22"/>
      <c r="D33" s="22"/>
      <c r="E33" s="22"/>
      <c r="F33" s="22"/>
      <c r="G33" s="11"/>
    </row>
    <row r="34" spans="1:7" ht="12.75">
      <c r="A34" s="107" t="s">
        <v>61</v>
      </c>
      <c r="B34" s="22"/>
      <c r="C34" s="22"/>
      <c r="D34" s="22"/>
      <c r="E34" s="22"/>
      <c r="F34" s="22"/>
      <c r="G34" s="22"/>
    </row>
    <row r="35" spans="1:7" ht="12.75">
      <c r="A35" s="107" t="s">
        <v>62</v>
      </c>
      <c r="B35" s="22"/>
      <c r="C35" s="22"/>
      <c r="D35" s="22"/>
      <c r="E35" s="22"/>
      <c r="F35" s="22"/>
      <c r="G35" s="22"/>
    </row>
    <row r="36" spans="1:7" ht="15" customHeight="1">
      <c r="A36" s="34"/>
      <c r="B36" s="22"/>
      <c r="C36" s="22"/>
      <c r="D36" s="22"/>
      <c r="E36" s="22"/>
      <c r="F36" s="22"/>
      <c r="G36" s="22"/>
    </row>
    <row r="37" spans="1:7" ht="15" customHeight="1">
      <c r="A37" s="5"/>
      <c r="B37" s="5"/>
      <c r="C37" s="5"/>
      <c r="D37" s="5"/>
      <c r="E37" s="5"/>
      <c r="F37" s="5"/>
      <c r="G37" s="49"/>
    </row>
    <row r="38" spans="1:7" ht="15" customHeight="1">
      <c r="A38" s="142"/>
      <c r="B38" s="142"/>
      <c r="C38" s="142"/>
      <c r="D38" s="142"/>
      <c r="E38" s="142"/>
      <c r="F38" s="142"/>
      <c r="G38" s="142"/>
    </row>
    <row r="39" spans="1:7" ht="13.5" customHeight="1">
      <c r="A39" s="50"/>
      <c r="B39" s="50"/>
      <c r="C39" s="50"/>
      <c r="D39" s="50"/>
      <c r="E39" s="50"/>
      <c r="F39" s="50"/>
      <c r="G39" s="50"/>
    </row>
    <row r="40" spans="1:7" ht="12" customHeight="1">
      <c r="A40" s="50"/>
      <c r="B40" s="50"/>
      <c r="C40" s="50"/>
      <c r="D40" s="50"/>
      <c r="E40" s="50"/>
      <c r="F40" s="50"/>
      <c r="G40" s="50"/>
    </row>
    <row r="41" spans="1:7" ht="15" customHeight="1">
      <c r="A41" s="50"/>
      <c r="B41" s="50"/>
      <c r="C41" s="50"/>
      <c r="D41" s="50"/>
      <c r="E41" s="50"/>
      <c r="F41" s="50"/>
      <c r="G41" s="50"/>
    </row>
    <row r="42" spans="1:7" ht="15" customHeight="1">
      <c r="A42" s="50"/>
      <c r="B42" s="50"/>
      <c r="C42" s="50"/>
      <c r="D42" s="50"/>
      <c r="E42" s="50"/>
      <c r="F42" s="50"/>
      <c r="G42" s="50"/>
    </row>
    <row r="43" spans="1:7" ht="15" customHeight="1">
      <c r="A43" s="50"/>
      <c r="B43" s="50"/>
      <c r="C43" s="50"/>
      <c r="D43" s="50"/>
      <c r="E43" s="50"/>
      <c r="F43" s="50"/>
      <c r="G43" s="50"/>
    </row>
    <row r="44" spans="1:7" ht="12" customHeight="1">
      <c r="A44" s="50"/>
      <c r="B44" s="50"/>
      <c r="C44" s="50"/>
      <c r="D44" s="50"/>
      <c r="E44" s="50"/>
      <c r="F44" s="50"/>
      <c r="G44" s="50"/>
    </row>
    <row r="45" spans="1:7" ht="15" customHeight="1">
      <c r="A45" s="50"/>
      <c r="B45" s="50"/>
      <c r="C45" s="50"/>
      <c r="D45" s="50"/>
      <c r="E45" s="50"/>
      <c r="F45" s="50"/>
      <c r="G45" s="50"/>
    </row>
    <row r="46" spans="1:7" ht="15" customHeight="1">
      <c r="A46" s="50"/>
      <c r="B46" s="50"/>
      <c r="C46" s="50"/>
      <c r="D46" s="50"/>
      <c r="E46" s="50"/>
      <c r="F46" s="50"/>
      <c r="G46" s="50"/>
    </row>
    <row r="47" spans="1:7" ht="12" customHeight="1">
      <c r="A47" s="50"/>
      <c r="B47" s="50"/>
      <c r="C47" s="50"/>
      <c r="D47" s="50"/>
      <c r="E47" s="50"/>
      <c r="F47" s="50"/>
      <c r="G47" s="50"/>
    </row>
    <row r="48" spans="1:7" ht="15.75" customHeight="1">
      <c r="A48" s="50"/>
      <c r="B48" s="50"/>
      <c r="C48" s="50"/>
      <c r="D48" s="50"/>
      <c r="E48" s="50"/>
      <c r="F48" s="50"/>
      <c r="G48" s="50"/>
    </row>
    <row r="49" spans="1:7" ht="15.75">
      <c r="A49" s="27" t="s">
        <v>58</v>
      </c>
      <c r="B49" s="27"/>
      <c r="C49" s="28"/>
      <c r="D49" s="27"/>
      <c r="E49" s="27"/>
      <c r="F49" s="27"/>
      <c r="G49" s="27"/>
    </row>
    <row r="50" spans="1:7" ht="15.75">
      <c r="A50" s="27" t="s">
        <v>14</v>
      </c>
      <c r="B50" s="27"/>
      <c r="C50" s="28"/>
      <c r="D50" s="27"/>
      <c r="E50" s="27"/>
      <c r="F50" s="27"/>
      <c r="G50" s="27"/>
    </row>
    <row r="51" spans="1:7" ht="15.75">
      <c r="A51" s="3" t="s">
        <v>96</v>
      </c>
      <c r="B51" s="28"/>
      <c r="C51" s="28"/>
      <c r="D51" s="27"/>
      <c r="E51" s="27"/>
      <c r="F51" s="27"/>
      <c r="G51" s="27"/>
    </row>
    <row r="52" spans="1:7" ht="12.75">
      <c r="A52" s="24"/>
      <c r="B52" s="24"/>
      <c r="C52" s="24"/>
      <c r="D52" s="24"/>
      <c r="E52" s="24"/>
      <c r="F52" s="24"/>
      <c r="G52" s="24"/>
    </row>
    <row r="53" spans="1:7" ht="12.75">
      <c r="A53" s="22"/>
      <c r="B53" s="22"/>
      <c r="C53" s="17"/>
      <c r="D53" s="17"/>
      <c r="E53" s="6"/>
      <c r="F53" s="5"/>
      <c r="G53" s="9"/>
    </row>
    <row r="54" spans="1:7" ht="12.75">
      <c r="A54" s="14" t="s">
        <v>16</v>
      </c>
      <c r="B54" s="29" t="s">
        <v>106</v>
      </c>
      <c r="C54" s="29" t="s">
        <v>70</v>
      </c>
      <c r="D54" s="8" t="s">
        <v>48</v>
      </c>
      <c r="E54" s="45" t="s">
        <v>107</v>
      </c>
      <c r="F54" s="45" t="s">
        <v>72</v>
      </c>
      <c r="G54" s="8" t="s">
        <v>48</v>
      </c>
    </row>
    <row r="55" spans="1:7" ht="12.75">
      <c r="A55" s="14"/>
      <c r="B55" s="29"/>
      <c r="C55" s="29"/>
      <c r="D55" s="9"/>
      <c r="E55" s="40"/>
      <c r="F55" s="40"/>
      <c r="G55" s="9"/>
    </row>
    <row r="56" spans="1:7" ht="12.75">
      <c r="A56" s="17" t="s">
        <v>50</v>
      </c>
      <c r="B56" s="12">
        <f>B57+B58</f>
        <v>113547</v>
      </c>
      <c r="C56" s="12">
        <f>C57+C58</f>
        <v>111817</v>
      </c>
      <c r="D56" s="13">
        <f>(+B56-C56)/C56*100</f>
        <v>1.5471708237566737</v>
      </c>
      <c r="E56" s="12">
        <f>SUM(E57+E58)</f>
        <v>272524</v>
      </c>
      <c r="F56" s="12">
        <f>SUM(F57+F58)</f>
        <v>257552</v>
      </c>
      <c r="G56" s="13">
        <f>(+E56-F56)/F56*100</f>
        <v>5.8131950052804875</v>
      </c>
    </row>
    <row r="57" spans="1:7" ht="12.75">
      <c r="A57" s="14" t="s">
        <v>18</v>
      </c>
      <c r="B57" s="30">
        <v>113547</v>
      </c>
      <c r="C57" s="30">
        <v>111817</v>
      </c>
      <c r="D57" s="11">
        <f>(+B57-C57)/C57*100</f>
        <v>1.5471708237566737</v>
      </c>
      <c r="E57" s="10">
        <f>SUM(JANUARY!B58+FEBRUARY!B58)+B57</f>
        <v>272524</v>
      </c>
      <c r="F57" s="10">
        <f>SUM(JANUARY!C58+FEBRUARY!C58)+C57</f>
        <v>257552</v>
      </c>
      <c r="G57" s="11">
        <f>(+E57-F57)/F57*100</f>
        <v>5.8131950052804875</v>
      </c>
    </row>
    <row r="58" spans="1:7" ht="12.75">
      <c r="A58" s="14" t="s">
        <v>19</v>
      </c>
      <c r="B58" s="10">
        <v>0</v>
      </c>
      <c r="C58" s="10">
        <v>0</v>
      </c>
      <c r="D58" s="11">
        <v>0</v>
      </c>
      <c r="E58" s="10">
        <f>SUM(JANUARY!B59+FEBRUARY!B59)+B58</f>
        <v>0</v>
      </c>
      <c r="F58" s="10">
        <f>SUM(JANUARY!C59+FEBRUARY!C59)+C58</f>
        <v>0</v>
      </c>
      <c r="G58" s="11">
        <v>0</v>
      </c>
    </row>
    <row r="59" spans="1:7" ht="12.75">
      <c r="A59" s="14"/>
      <c r="B59" s="32"/>
      <c r="C59" s="32"/>
      <c r="D59" s="9"/>
      <c r="E59" s="9"/>
      <c r="F59" s="9"/>
      <c r="G59" s="9"/>
    </row>
    <row r="60" spans="1:7" ht="12.75">
      <c r="A60" s="17" t="s">
        <v>9</v>
      </c>
      <c r="B60" s="12">
        <f>B61+B62</f>
        <v>16731</v>
      </c>
      <c r="C60" s="12">
        <f>C61+C62</f>
        <v>13299</v>
      </c>
      <c r="D60" s="13">
        <f>(+B60-C60)/C60*100</f>
        <v>25.806451612903224</v>
      </c>
      <c r="E60" s="12">
        <f>E61+E62</f>
        <v>43058</v>
      </c>
      <c r="F60" s="12">
        <f>F61+F62</f>
        <v>34539</v>
      </c>
      <c r="G60" s="13">
        <f>(+E60-F60)/F60*100</f>
        <v>24.664871594429485</v>
      </c>
    </row>
    <row r="61" spans="1:7" ht="12.75">
      <c r="A61" s="34" t="s">
        <v>20</v>
      </c>
      <c r="B61" s="10">
        <v>16660</v>
      </c>
      <c r="C61" s="10">
        <v>13299</v>
      </c>
      <c r="D61" s="11">
        <f>(+B61-C61)/C61*100</f>
        <v>25.272576885480113</v>
      </c>
      <c r="E61" s="10">
        <f>SUM(JANUARY!B62+FEBRUARY!B62)+B61</f>
        <v>42863</v>
      </c>
      <c r="F61" s="10">
        <f>SUM(JANUARY!C62+FEBRUARY!C62)+C61</f>
        <v>34539</v>
      </c>
      <c r="G61" s="11">
        <f>(+E61-F61)/F61*100</f>
        <v>24.100292423057994</v>
      </c>
    </row>
    <row r="62" spans="1:7" ht="12.75">
      <c r="A62" s="34" t="s">
        <v>21</v>
      </c>
      <c r="B62" s="10">
        <v>71</v>
      </c>
      <c r="C62" s="10">
        <v>0</v>
      </c>
      <c r="D62" s="11">
        <v>100</v>
      </c>
      <c r="E62" s="10">
        <f>SUM(JANUARY!B63+FEBRUARY!B63)+B62</f>
        <v>195</v>
      </c>
      <c r="F62" s="10">
        <f>SUM(JANUARY!C63+FEBRUARY!C63)+C62</f>
        <v>0</v>
      </c>
      <c r="G62" s="11">
        <v>100</v>
      </c>
    </row>
    <row r="63" spans="1:7" ht="12.75">
      <c r="A63" s="14"/>
      <c r="B63" s="32"/>
      <c r="C63" s="32"/>
      <c r="D63" s="9"/>
      <c r="E63" s="9"/>
      <c r="F63" s="9"/>
      <c r="G63" s="9"/>
    </row>
    <row r="64" spans="1:7" ht="12.75">
      <c r="A64" s="17" t="s">
        <v>10</v>
      </c>
      <c r="B64" s="35">
        <f>B66+B72+B77+B81+B82+B83+B85+B90+B91+B92+B93</f>
        <v>27281</v>
      </c>
      <c r="C64" s="35">
        <f>C66+C72+C77+C81+C82+C83+C85+C90+C91+C92+C93</f>
        <v>23882</v>
      </c>
      <c r="D64" s="13">
        <f>(+B64-C64)/C64*100</f>
        <v>14.232476342014907</v>
      </c>
      <c r="E64" s="35">
        <f>E66+E72+E77+E81+E82+E83+E85+E90+E91+E92+E93</f>
        <v>60380</v>
      </c>
      <c r="F64" s="35">
        <f>F66+F72+F77+F81+F82+F83+F85+F90+F91+F92+F93</f>
        <v>53247</v>
      </c>
      <c r="G64" s="13">
        <f>(+E64-F64)/F64*100</f>
        <v>13.396059871917668</v>
      </c>
    </row>
    <row r="65" spans="1:7" ht="12.75">
      <c r="A65" s="14"/>
      <c r="B65" s="35"/>
      <c r="C65" s="35"/>
      <c r="D65" s="13"/>
      <c r="E65" s="35"/>
      <c r="F65" s="35"/>
      <c r="G65" s="11"/>
    </row>
    <row r="66" spans="1:7" ht="12.75">
      <c r="A66" s="17" t="s">
        <v>23</v>
      </c>
      <c r="B66" s="36">
        <f>SUM(B67:B70)</f>
        <v>10266</v>
      </c>
      <c r="C66" s="36">
        <f>SUM(C67:C70)</f>
        <v>8611</v>
      </c>
      <c r="D66" s="13">
        <f>(+B66-C66)/C66*100</f>
        <v>19.21960283358495</v>
      </c>
      <c r="E66" s="36">
        <f>SUM(E67:E70)</f>
        <v>20575</v>
      </c>
      <c r="F66" s="36">
        <f>SUM(F67:F70)</f>
        <v>17501</v>
      </c>
      <c r="G66" s="13">
        <f>(+E66-F66)/F66*100</f>
        <v>17.5647105879664</v>
      </c>
    </row>
    <row r="67" spans="1:7" ht="12.75">
      <c r="A67" s="34" t="s">
        <v>24</v>
      </c>
      <c r="B67" s="10">
        <v>8155</v>
      </c>
      <c r="C67" s="10">
        <v>6653</v>
      </c>
      <c r="D67" s="11">
        <f>(+B67-C67)/C67*100</f>
        <v>22.576281376822486</v>
      </c>
      <c r="E67" s="10">
        <f>SUM(JANUARY!B68+FEBRUARY!B68)+B67</f>
        <v>16704</v>
      </c>
      <c r="F67" s="10">
        <f>SUM(JANUARY!C68+FEBRUARY!C68)+C67</f>
        <v>13711</v>
      </c>
      <c r="G67" s="11">
        <f>(+E67-F67)/F67*100</f>
        <v>21.829188243016556</v>
      </c>
    </row>
    <row r="68" spans="1:7" ht="12.75">
      <c r="A68" s="34" t="s">
        <v>25</v>
      </c>
      <c r="B68" s="10">
        <v>2048</v>
      </c>
      <c r="C68" s="10">
        <v>1898</v>
      </c>
      <c r="D68" s="11">
        <f>(+B68-C68)/C68*100</f>
        <v>7.903055848261328</v>
      </c>
      <c r="E68" s="10">
        <f>SUM(JANUARY!B69+FEBRUARY!B69)+B68</f>
        <v>3752</v>
      </c>
      <c r="F68" s="10">
        <f>SUM(JANUARY!C69+FEBRUARY!C69)+C68</f>
        <v>3659</v>
      </c>
      <c r="G68" s="11">
        <f>(+E68-F68)/F68*100</f>
        <v>2.5416780541131456</v>
      </c>
    </row>
    <row r="69" spans="1:7" ht="12.75">
      <c r="A69" s="34" t="s">
        <v>64</v>
      </c>
      <c r="B69" s="10">
        <v>19</v>
      </c>
      <c r="C69" s="10">
        <v>29</v>
      </c>
      <c r="D69" s="11">
        <f>(+B69-C69)/C69*100</f>
        <v>-34.48275862068966</v>
      </c>
      <c r="E69" s="10">
        <f>SUM(JANUARY!B70+FEBRUARY!B70)+B69</f>
        <v>31</v>
      </c>
      <c r="F69" s="10">
        <f>SUM(JANUARY!C70+FEBRUARY!C70)+C69</f>
        <v>55</v>
      </c>
      <c r="G69" s="11">
        <f>(+E69-F69)/F69*100</f>
        <v>-43.63636363636363</v>
      </c>
    </row>
    <row r="70" spans="1:7" ht="12.75">
      <c r="A70" s="34" t="s">
        <v>26</v>
      </c>
      <c r="B70" s="10">
        <v>44</v>
      </c>
      <c r="C70" s="10">
        <v>31</v>
      </c>
      <c r="D70" s="11">
        <f>(+B70-C70)/C70*100</f>
        <v>41.935483870967744</v>
      </c>
      <c r="E70" s="10">
        <f>SUM(JANUARY!B71+FEBRUARY!B71)+B70</f>
        <v>88</v>
      </c>
      <c r="F70" s="10">
        <f>SUM(JANUARY!C71+FEBRUARY!C71)+C70</f>
        <v>76</v>
      </c>
      <c r="G70" s="11">
        <f>(+E70-F70)/F70*100</f>
        <v>15.789473684210526</v>
      </c>
    </row>
    <row r="71" spans="1:7" ht="12.75">
      <c r="A71" s="34"/>
      <c r="B71" s="10"/>
      <c r="C71" s="10"/>
      <c r="D71" s="11"/>
      <c r="E71" s="10"/>
      <c r="F71" s="10"/>
      <c r="G71" s="11"/>
    </row>
    <row r="72" spans="1:7" ht="12.75">
      <c r="A72" s="17" t="s">
        <v>27</v>
      </c>
      <c r="B72" s="12">
        <f>SUM(B73:B75)</f>
        <v>1005</v>
      </c>
      <c r="C72" s="12">
        <f>SUM(C73:C75)</f>
        <v>898</v>
      </c>
      <c r="D72" s="13">
        <f>(+B72-C72)/C72*100</f>
        <v>11.915367483296215</v>
      </c>
      <c r="E72" s="12">
        <f>SUM(E73:E75)</f>
        <v>2244</v>
      </c>
      <c r="F72" s="12">
        <f>SUM(F73:F75)</f>
        <v>1994</v>
      </c>
      <c r="G72" s="13">
        <f>(+E72-F72)/F72*100</f>
        <v>12.537612838515546</v>
      </c>
    </row>
    <row r="73" spans="1:7" ht="12.75">
      <c r="A73" s="34" t="s">
        <v>28</v>
      </c>
      <c r="B73" s="10">
        <v>393</v>
      </c>
      <c r="C73" s="10">
        <v>332</v>
      </c>
      <c r="D73" s="11">
        <f>(+B73-C73)/C73*100</f>
        <v>18.373493975903614</v>
      </c>
      <c r="E73" s="10">
        <f>SUM(JANUARY!B74+FEBRUARY!B74)+B73</f>
        <v>798</v>
      </c>
      <c r="F73" s="10">
        <f>SUM(JANUARY!C74+FEBRUARY!C74)+C73</f>
        <v>675</v>
      </c>
      <c r="G73" s="11">
        <f>(+E73-F73)/F73*100</f>
        <v>18.22222222222222</v>
      </c>
    </row>
    <row r="74" spans="1:7" ht="12.75">
      <c r="A74" s="34" t="s">
        <v>29</v>
      </c>
      <c r="B74" s="10">
        <v>185</v>
      </c>
      <c r="C74" s="10">
        <v>227</v>
      </c>
      <c r="D74" s="11">
        <f>(+B74-C74)/C74*100</f>
        <v>-18.502202643171806</v>
      </c>
      <c r="E74" s="10">
        <f>SUM(JANUARY!B75+FEBRUARY!B75)+B74</f>
        <v>431</v>
      </c>
      <c r="F74" s="10">
        <f>SUM(JANUARY!C75+FEBRUARY!C75)+C74</f>
        <v>521</v>
      </c>
      <c r="G74" s="11">
        <f>(+E74-F74)/F74*100</f>
        <v>-17.274472168905948</v>
      </c>
    </row>
    <row r="75" spans="1:7" ht="12.75">
      <c r="A75" s="34" t="s">
        <v>30</v>
      </c>
      <c r="B75" s="10">
        <v>427</v>
      </c>
      <c r="C75" s="10">
        <v>339</v>
      </c>
      <c r="D75" s="11">
        <f>(+B75-C75)/C75*100</f>
        <v>25.958702064896755</v>
      </c>
      <c r="E75" s="10">
        <f>SUM(JANUARY!B76+FEBRUARY!B76)+B75</f>
        <v>1015</v>
      </c>
      <c r="F75" s="10">
        <f>SUM(JANUARY!C76+FEBRUARY!C76)+C75</f>
        <v>798</v>
      </c>
      <c r="G75" s="11">
        <f>(+E75-F75)/F75*100</f>
        <v>27.192982456140353</v>
      </c>
    </row>
    <row r="76" spans="1:7" ht="12.75">
      <c r="A76" s="34"/>
      <c r="B76" s="10"/>
      <c r="C76" s="10"/>
      <c r="D76" s="11"/>
      <c r="E76" s="10"/>
      <c r="F76" s="10"/>
      <c r="G76" s="11"/>
    </row>
    <row r="77" spans="1:7" ht="12.75">
      <c r="A77" s="17" t="s">
        <v>31</v>
      </c>
      <c r="B77" s="12">
        <f>SUM(B78:B79)</f>
        <v>793</v>
      </c>
      <c r="C77" s="12">
        <f>SUM(C78:C79)</f>
        <v>622</v>
      </c>
      <c r="D77" s="13">
        <f>(+B77-C77)/C77*100</f>
        <v>27.491961414790993</v>
      </c>
      <c r="E77" s="12">
        <f>SUM(E78:E79)</f>
        <v>1731</v>
      </c>
      <c r="F77" s="12">
        <f>SUM(F78:F79)</f>
        <v>1492</v>
      </c>
      <c r="G77" s="13">
        <f>(+E77-F77)/F77*100</f>
        <v>16.01876675603217</v>
      </c>
    </row>
    <row r="78" spans="1:7" ht="12.75">
      <c r="A78" s="34" t="s">
        <v>32</v>
      </c>
      <c r="B78" s="10">
        <v>400</v>
      </c>
      <c r="C78" s="10">
        <v>326</v>
      </c>
      <c r="D78" s="11">
        <f>(+B78-C78)/C78*100</f>
        <v>22.699386503067483</v>
      </c>
      <c r="E78" s="10">
        <f>SUM(JANUARY!B79+FEBRUARY!B79)+B78</f>
        <v>880</v>
      </c>
      <c r="F78" s="10">
        <f>SUM(JANUARY!C79+FEBRUARY!C79)+C78</f>
        <v>781</v>
      </c>
      <c r="G78" s="11">
        <f>(+E78-F78)/F78*100</f>
        <v>12.676056338028168</v>
      </c>
    </row>
    <row r="79" spans="1:7" ht="12.75">
      <c r="A79" s="34" t="s">
        <v>33</v>
      </c>
      <c r="B79" s="10">
        <v>393</v>
      </c>
      <c r="C79" s="10">
        <v>296</v>
      </c>
      <c r="D79" s="11">
        <f>(+B79-C79)/C79*100</f>
        <v>32.77027027027027</v>
      </c>
      <c r="E79" s="10">
        <f>SUM(JANUARY!B80+FEBRUARY!B80)+B79</f>
        <v>851</v>
      </c>
      <c r="F79" s="10">
        <f>SUM(JANUARY!C80+FEBRUARY!C80)+C79</f>
        <v>711</v>
      </c>
      <c r="G79" s="11">
        <f>(+E79-F79)/F79*100</f>
        <v>19.69057665260197</v>
      </c>
    </row>
    <row r="80" spans="1:7" ht="12.75">
      <c r="A80" s="34"/>
      <c r="B80" s="10"/>
      <c r="C80" s="10"/>
      <c r="D80" s="11"/>
      <c r="E80" s="10"/>
      <c r="F80" s="10"/>
      <c r="G80" s="11"/>
    </row>
    <row r="81" spans="1:7" ht="12.75">
      <c r="A81" s="17" t="s">
        <v>34</v>
      </c>
      <c r="B81" s="12">
        <v>1932</v>
      </c>
      <c r="C81" s="12">
        <v>1804</v>
      </c>
      <c r="D81" s="13">
        <f>(+B81-C81)/C81*100</f>
        <v>7.095343680709535</v>
      </c>
      <c r="E81" s="105">
        <f>SUM(JANUARY!B82+FEBRUARY!B82)+B81</f>
        <v>4416</v>
      </c>
      <c r="F81" s="105">
        <f>SUM(JANUARY!C82+FEBRUARY!C82)+C81</f>
        <v>4312</v>
      </c>
      <c r="G81" s="13">
        <f>(+E81-F81)/F81*100</f>
        <v>2.411873840445269</v>
      </c>
    </row>
    <row r="82" spans="1:7" ht="12.75">
      <c r="A82" s="17" t="s">
        <v>35</v>
      </c>
      <c r="B82" s="12">
        <v>513</v>
      </c>
      <c r="C82" s="12">
        <v>458</v>
      </c>
      <c r="D82" s="13">
        <f>(+B82-C82)/C82*100</f>
        <v>12.008733624454148</v>
      </c>
      <c r="E82" s="105">
        <f>SUM(JANUARY!B83+FEBRUARY!B83)+B82</f>
        <v>1215</v>
      </c>
      <c r="F82" s="105">
        <f>SUM(JANUARY!C83+FEBRUARY!C83)+C82</f>
        <v>1108</v>
      </c>
      <c r="G82" s="13">
        <f>(+E82-F82)/F82*100</f>
        <v>9.657039711191336</v>
      </c>
    </row>
    <row r="83" spans="1:7" ht="12.75">
      <c r="A83" s="17" t="s">
        <v>36</v>
      </c>
      <c r="B83" s="12">
        <v>111</v>
      </c>
      <c r="C83" s="12">
        <v>91</v>
      </c>
      <c r="D83" s="13">
        <f>(+B83-C83)/C83*100</f>
        <v>21.978021978021978</v>
      </c>
      <c r="E83" s="105">
        <f>SUM(JANUARY!B84+FEBRUARY!B84)+B83</f>
        <v>187</v>
      </c>
      <c r="F83" s="105">
        <f>SUM(JANUARY!C84+FEBRUARY!C84)+C83</f>
        <v>212</v>
      </c>
      <c r="G83" s="13">
        <f>(+E83-F83)/F83*100</f>
        <v>-11.79245283018868</v>
      </c>
    </row>
    <row r="84" spans="1:7" ht="12.75">
      <c r="A84" s="17"/>
      <c r="B84" s="12"/>
      <c r="C84" s="12"/>
      <c r="D84" s="13"/>
      <c r="E84" s="12"/>
      <c r="F84" s="12"/>
      <c r="G84" s="13"/>
    </row>
    <row r="85" spans="1:7" ht="12.75">
      <c r="A85" s="17" t="s">
        <v>37</v>
      </c>
      <c r="B85" s="12">
        <f>SUM(B86:B88)</f>
        <v>5143</v>
      </c>
      <c r="C85" s="12">
        <f>SUM(C86:C88)</f>
        <v>4351</v>
      </c>
      <c r="D85" s="13">
        <f>(+B85-C85)/C85*100</f>
        <v>18.20271202022524</v>
      </c>
      <c r="E85" s="12">
        <f>SUM(E86:E88)</f>
        <v>10910</v>
      </c>
      <c r="F85" s="12">
        <f>SUM(F86:F88)</f>
        <v>8865</v>
      </c>
      <c r="G85" s="13">
        <f>(+E85-F85)/F85*100</f>
        <v>23.068245910885505</v>
      </c>
    </row>
    <row r="86" spans="1:7" ht="12.75">
      <c r="A86" s="34" t="s">
        <v>38</v>
      </c>
      <c r="B86" s="10">
        <v>509</v>
      </c>
      <c r="C86" s="10">
        <v>335</v>
      </c>
      <c r="D86" s="11">
        <f>(+B86-C86)/C86*100</f>
        <v>51.94029850746269</v>
      </c>
      <c r="E86" s="10">
        <f>SUM(JANUARY!B87+FEBRUARY!B87)+B86</f>
        <v>945</v>
      </c>
      <c r="F86" s="10">
        <f>SUM(JANUARY!C87+FEBRUARY!C87)+C86</f>
        <v>777</v>
      </c>
      <c r="G86" s="11">
        <f>(+E86-F86)/F86*100</f>
        <v>21.62162162162162</v>
      </c>
    </row>
    <row r="87" spans="1:7" ht="12.75">
      <c r="A87" s="34" t="s">
        <v>39</v>
      </c>
      <c r="B87" s="10">
        <v>4454</v>
      </c>
      <c r="C87" s="10">
        <v>3889</v>
      </c>
      <c r="D87" s="11">
        <f>(+B87-C87)/C87*100</f>
        <v>14.528156338390334</v>
      </c>
      <c r="E87" s="10">
        <f>SUM(JANUARY!B88+FEBRUARY!B88)+B87</f>
        <v>9651</v>
      </c>
      <c r="F87" s="10">
        <f>SUM(JANUARY!C88+FEBRUARY!C88)+C87</f>
        <v>7821</v>
      </c>
      <c r="G87" s="11">
        <f>(+E87-F87)/F87*100</f>
        <v>23.39854238588416</v>
      </c>
    </row>
    <row r="88" spans="1:7" ht="12.75">
      <c r="A88" s="34" t="s">
        <v>40</v>
      </c>
      <c r="B88" s="10">
        <v>180</v>
      </c>
      <c r="C88" s="10">
        <v>127</v>
      </c>
      <c r="D88" s="11">
        <f>(+B88-C88)/C88*100</f>
        <v>41.732283464566926</v>
      </c>
      <c r="E88" s="10">
        <f>SUM(JANUARY!B89+FEBRUARY!B89)+B88</f>
        <v>314</v>
      </c>
      <c r="F88" s="10">
        <f>SUM(JANUARY!C89+FEBRUARY!C89)+C88</f>
        <v>267</v>
      </c>
      <c r="G88" s="11">
        <f>(+E88-F88)/F88*100</f>
        <v>17.60299625468165</v>
      </c>
    </row>
    <row r="89" spans="1:7" ht="12.75">
      <c r="A89" s="34"/>
      <c r="B89" s="10"/>
      <c r="C89" s="10"/>
      <c r="D89" s="11"/>
      <c r="E89" s="10"/>
      <c r="F89" s="10"/>
      <c r="G89" s="11"/>
    </row>
    <row r="90" spans="1:7" ht="12.75">
      <c r="A90" s="17" t="s">
        <v>41</v>
      </c>
      <c r="B90" s="12">
        <v>5871</v>
      </c>
      <c r="C90" s="12">
        <v>5181</v>
      </c>
      <c r="D90" s="13">
        <f>(+B90-C90)/C90*100</f>
        <v>13.317892298784017</v>
      </c>
      <c r="E90" s="105">
        <f>SUM(JANUARY!B91+FEBRUARY!B91)+B90</f>
        <v>14330</v>
      </c>
      <c r="F90" s="105">
        <f>SUM(JANUARY!C91+FEBRUARY!C91)+C90</f>
        <v>12555</v>
      </c>
      <c r="G90" s="13">
        <f>(+E90-F90)/F90*100</f>
        <v>14.13779370768618</v>
      </c>
    </row>
    <row r="91" spans="1:7" ht="12.75">
      <c r="A91" s="17" t="s">
        <v>42</v>
      </c>
      <c r="B91" s="12">
        <v>9</v>
      </c>
      <c r="C91" s="12">
        <v>20</v>
      </c>
      <c r="D91" s="13">
        <f>(+B91-C91)/C91*100</f>
        <v>-55.00000000000001</v>
      </c>
      <c r="E91" s="105">
        <f>SUM(JANUARY!B92+FEBRUARY!B92)+B91</f>
        <v>32</v>
      </c>
      <c r="F91" s="105">
        <f>SUM(JANUARY!C92+FEBRUARY!C92)+C91</f>
        <v>43</v>
      </c>
      <c r="G91" s="13">
        <f>(+E91-F91)/F91*100</f>
        <v>-25.581395348837212</v>
      </c>
    </row>
    <row r="92" spans="1:7" ht="12.75">
      <c r="A92" s="17" t="s">
        <v>43</v>
      </c>
      <c r="B92" s="12">
        <v>82</v>
      </c>
      <c r="C92" s="12">
        <v>116</v>
      </c>
      <c r="D92" s="13">
        <f>(+B92-C92)/C92*100</f>
        <v>-29.310344827586203</v>
      </c>
      <c r="E92" s="105">
        <f>SUM(JANUARY!B93+FEBRUARY!B93)+B92</f>
        <v>205</v>
      </c>
      <c r="F92" s="105">
        <f>SUM(JANUARY!C93+FEBRUARY!C93)+C92</f>
        <v>322</v>
      </c>
      <c r="G92" s="13">
        <f>(+E92-F92)/F92*100</f>
        <v>-36.33540372670808</v>
      </c>
    </row>
    <row r="93" spans="1:7" ht="12.75">
      <c r="A93" s="17" t="s">
        <v>44</v>
      </c>
      <c r="B93" s="12">
        <v>1556</v>
      </c>
      <c r="C93" s="12">
        <v>1730</v>
      </c>
      <c r="D93" s="13">
        <f>(+B93-C93)/C93*100</f>
        <v>-10.057803468208093</v>
      </c>
      <c r="E93" s="105">
        <f>SUM(JANUARY!B94+FEBRUARY!B94)+B93</f>
        <v>4535</v>
      </c>
      <c r="F93" s="105">
        <f>SUM(JANUARY!C94+FEBRUARY!C94)+C93</f>
        <v>4843</v>
      </c>
      <c r="G93" s="13">
        <f>(+E93-F93)/F93*100</f>
        <v>-6.359694404294859</v>
      </c>
    </row>
    <row r="94" spans="1:7" ht="12.75">
      <c r="A94" s="14"/>
      <c r="B94" s="10"/>
      <c r="C94" s="10"/>
      <c r="D94" s="51"/>
      <c r="E94" s="10"/>
      <c r="F94" s="10"/>
      <c r="G94" s="16"/>
    </row>
    <row r="95" spans="1:7" ht="12.75">
      <c r="A95" s="17" t="s">
        <v>45</v>
      </c>
      <c r="B95" s="12">
        <f>SUM(B56+B60+B64)</f>
        <v>157559</v>
      </c>
      <c r="C95" s="12">
        <f>SUM(C56+C60+C64)</f>
        <v>148998</v>
      </c>
      <c r="D95" s="13">
        <f>(+B95-C95)/C95*100</f>
        <v>5.7457147075799675</v>
      </c>
      <c r="E95" s="12">
        <f>SUM(E56+E60+E64)</f>
        <v>375962</v>
      </c>
      <c r="F95" s="12">
        <f>SUM(F56+F60+F64)</f>
        <v>345338</v>
      </c>
      <c r="G95" s="13">
        <f>(+E95-F95)/F95*100</f>
        <v>8.867833832361338</v>
      </c>
    </row>
    <row r="96" spans="1:7" ht="12.75">
      <c r="A96" s="133" t="s">
        <v>81</v>
      </c>
      <c r="B96" s="133"/>
      <c r="C96" s="133"/>
      <c r="D96" s="133"/>
      <c r="E96" s="133"/>
      <c r="F96" s="133"/>
      <c r="G96" s="133"/>
    </row>
    <row r="97" spans="1:7" ht="12.75">
      <c r="A97" s="139" t="s">
        <v>82</v>
      </c>
      <c r="B97" s="139"/>
      <c r="C97" s="139"/>
      <c r="D97" s="139"/>
      <c r="E97" s="139"/>
      <c r="F97" s="139"/>
      <c r="G97" s="139"/>
    </row>
    <row r="98" spans="1:7" ht="12.75">
      <c r="A98" s="139"/>
      <c r="B98" s="139"/>
      <c r="C98" s="139"/>
      <c r="D98" s="139"/>
      <c r="E98" s="139"/>
      <c r="F98" s="139"/>
      <c r="G98" s="139"/>
    </row>
  </sheetData>
  <sheetProtection/>
  <mergeCells count="4">
    <mergeCell ref="A38:G38"/>
    <mergeCell ref="A97:G97"/>
    <mergeCell ref="A98:G98"/>
    <mergeCell ref="A31:G31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E29" sqref="E29"/>
    </sheetView>
  </sheetViews>
  <sheetFormatPr defaultColWidth="9.625" defaultRowHeight="12.75"/>
  <cols>
    <col min="1" max="1" width="17.25390625" style="0" customWidth="1"/>
    <col min="2" max="3" width="11.625" style="0" customWidth="1"/>
    <col min="4" max="4" width="7.625" style="0" customWidth="1"/>
    <col min="5" max="6" width="11.625" style="0" customWidth="1"/>
    <col min="7" max="7" width="7.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97</v>
      </c>
      <c r="B3" s="3"/>
      <c r="C3" s="42"/>
      <c r="D3" s="3"/>
      <c r="E3" s="3"/>
      <c r="F3" s="3"/>
      <c r="G3" s="3"/>
    </row>
    <row r="4" spans="1:7" ht="15.75">
      <c r="A4" s="27"/>
      <c r="B4" s="27"/>
      <c r="C4" s="28"/>
      <c r="D4" s="27"/>
      <c r="E4" s="27"/>
      <c r="F4" s="27"/>
      <c r="G4" s="27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4"/>
      <c r="D6" s="43"/>
      <c r="E6" s="43"/>
      <c r="F6" s="34"/>
      <c r="G6" s="22"/>
    </row>
    <row r="7" spans="1:7" ht="6" customHeight="1">
      <c r="A7" s="22"/>
      <c r="B7" s="22"/>
      <c r="C7" s="22"/>
      <c r="D7" s="22"/>
      <c r="E7" s="22"/>
      <c r="F7" s="22"/>
      <c r="G7" s="22"/>
    </row>
    <row r="8" spans="1:7" ht="8.25" customHeight="1">
      <c r="A8" s="22"/>
      <c r="B8" s="22"/>
      <c r="C8" s="22"/>
      <c r="D8" s="22"/>
      <c r="E8" s="22"/>
      <c r="F8" s="22"/>
      <c r="G8" s="22"/>
    </row>
    <row r="9" spans="1:7" ht="12.75">
      <c r="A9" s="22"/>
      <c r="B9" s="44" t="s">
        <v>113</v>
      </c>
      <c r="C9" s="44" t="s">
        <v>74</v>
      </c>
      <c r="D9" s="45" t="s">
        <v>48</v>
      </c>
      <c r="E9" s="45" t="s">
        <v>114</v>
      </c>
      <c r="F9" s="45" t="s">
        <v>75</v>
      </c>
      <c r="G9" s="45" t="s">
        <v>48</v>
      </c>
    </row>
    <row r="10" spans="1:7" ht="15" customHeight="1">
      <c r="A10" s="17" t="s">
        <v>4</v>
      </c>
      <c r="B10" s="46"/>
      <c r="C10" s="46"/>
      <c r="D10" s="46"/>
      <c r="E10" s="46"/>
      <c r="F10" s="46"/>
      <c r="G10" s="46"/>
    </row>
    <row r="11" spans="1:7" ht="12.75">
      <c r="A11" s="47" t="s">
        <v>6</v>
      </c>
      <c r="B11" s="10">
        <v>96964</v>
      </c>
      <c r="C11" s="10">
        <v>95960</v>
      </c>
      <c r="D11" s="11">
        <f>(+B11-C11)/C11*100</f>
        <v>1.0462692788661943</v>
      </c>
      <c r="E11" s="10">
        <f>SUM(JANUARY!B11+FEBRUARY!B11+MARCH!B10)+B11</f>
        <v>369488</v>
      </c>
      <c r="F11" s="10">
        <f>SUM(JANUARY!C11+FEBRUARY!C11+MARCH!C10)+C11</f>
        <v>353512</v>
      </c>
      <c r="G11" s="11">
        <f>(+E11-F11)/F11*100</f>
        <v>4.519224241327027</v>
      </c>
    </row>
    <row r="12" spans="1:7" ht="12.75">
      <c r="A12" s="47" t="s">
        <v>7</v>
      </c>
      <c r="B12" s="10">
        <v>173874</v>
      </c>
      <c r="C12" s="10">
        <v>219668</v>
      </c>
      <c r="D12" s="11">
        <f>(+B12-C12)/C12*100</f>
        <v>-20.84691443451026</v>
      </c>
      <c r="E12" s="10">
        <f>SUM(JANUARY!B12+FEBRUARY!B12+MARCH!B11)+B12</f>
        <v>842207</v>
      </c>
      <c r="F12" s="10">
        <f>SUM(JANUARY!C12+FEBRUARY!C12+MARCH!C11)+C12</f>
        <v>984999</v>
      </c>
      <c r="G12" s="11">
        <f>(+E12-F12)/F12*100</f>
        <v>-14.496664463618744</v>
      </c>
    </row>
    <row r="13" spans="1:7" ht="12.75">
      <c r="A13" s="9" t="s">
        <v>8</v>
      </c>
      <c r="B13" s="12">
        <f>SUM(B11:B12)</f>
        <v>270838</v>
      </c>
      <c r="C13" s="12">
        <f>SUM(C11:C12)</f>
        <v>315628</v>
      </c>
      <c r="D13" s="13">
        <f>(+B13-C13)/C13*100</f>
        <v>-14.19075620667368</v>
      </c>
      <c r="E13" s="12">
        <f>SUM(E11:E12)</f>
        <v>1211695</v>
      </c>
      <c r="F13" s="12">
        <f>SUM(F11:F12)</f>
        <v>1338511</v>
      </c>
      <c r="G13" s="13">
        <f>(+E13-F13)/F13*100</f>
        <v>-9.474408503180026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.7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7" t="s">
        <v>6</v>
      </c>
      <c r="B17" s="10">
        <v>14739</v>
      </c>
      <c r="C17" s="10">
        <v>12143</v>
      </c>
      <c r="D17" s="11">
        <f>(+B17-C17)/C17*100</f>
        <v>21.3785720167998</v>
      </c>
      <c r="E17" s="10">
        <f>SUM(JANUARY!B17+FEBRUARY!B17+MARCH!B16)+B17</f>
        <v>57797</v>
      </c>
      <c r="F17" s="10">
        <f>SUM(JANUARY!C17+FEBRUARY!C17+MARCH!C16)+C17</f>
        <v>46682</v>
      </c>
      <c r="G17" s="11">
        <f>(+E17-F17)/F17*100</f>
        <v>23.810033846022023</v>
      </c>
    </row>
    <row r="18" spans="1:7" ht="12.75">
      <c r="A18" s="47" t="s">
        <v>7</v>
      </c>
      <c r="B18" s="10">
        <v>85078</v>
      </c>
      <c r="C18" s="10">
        <v>47084</v>
      </c>
      <c r="D18" s="11">
        <f>(+B18-C18)/C18*100</f>
        <v>80.69407866791268</v>
      </c>
      <c r="E18" s="10">
        <f>SUM(JANUARY!B18+FEBRUARY!B18+MARCH!B17)+B18</f>
        <v>277047</v>
      </c>
      <c r="F18" s="10">
        <f>SUM(JANUARY!C18+FEBRUARY!C18+MARCH!C17)+C18</f>
        <v>176217</v>
      </c>
      <c r="G18" s="11">
        <f>(+E18-F18)/F18*100</f>
        <v>57.21922402492382</v>
      </c>
    </row>
    <row r="19" spans="1:7" ht="12.75">
      <c r="A19" s="9" t="s">
        <v>8</v>
      </c>
      <c r="B19" s="12">
        <f>SUM(B17:B18)</f>
        <v>99817</v>
      </c>
      <c r="C19" s="12">
        <f>SUM(C17:C18)</f>
        <v>59227</v>
      </c>
      <c r="D19" s="13">
        <f>(+B19-C19)/C19*100</f>
        <v>68.5329326151924</v>
      </c>
      <c r="E19" s="12">
        <f>SUM(E17:E18)</f>
        <v>334844</v>
      </c>
      <c r="F19" s="12">
        <f>SUM(F17:F18)</f>
        <v>222899</v>
      </c>
      <c r="G19" s="13">
        <f>(+E19-F19)/F19*100</f>
        <v>50.22229799146699</v>
      </c>
    </row>
    <row r="20" spans="1:7" ht="12.75">
      <c r="A20" s="34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7" t="s">
        <v>6</v>
      </c>
      <c r="B23" s="10">
        <v>23604</v>
      </c>
      <c r="C23" s="10">
        <v>22926</v>
      </c>
      <c r="D23" s="11">
        <f>(+B23-C23)/C23*100</f>
        <v>2.9573410102067523</v>
      </c>
      <c r="E23" s="10">
        <f>SUM(JANUARY!B23+FEBRUARY!B23+MARCH!B22)+B23</f>
        <v>83984</v>
      </c>
      <c r="F23" s="10">
        <f>SUM(JANUARY!C23+FEBRUARY!C23+MARCH!C22)+C23</f>
        <v>76173</v>
      </c>
      <c r="G23" s="11">
        <f>(+E23-F23)/F23*100</f>
        <v>10.254289577671878</v>
      </c>
    </row>
    <row r="24" spans="1:7" ht="12.75">
      <c r="A24" s="47" t="s">
        <v>7</v>
      </c>
      <c r="B24" s="10">
        <v>165220</v>
      </c>
      <c r="C24" s="10">
        <v>169639</v>
      </c>
      <c r="D24" s="11">
        <f>(+B24-C24)/C24*100</f>
        <v>-2.604943438713975</v>
      </c>
      <c r="E24" s="10">
        <f>SUM(JANUARY!B24+FEBRUARY!B24+MARCH!B23)+B24</f>
        <v>701158</v>
      </c>
      <c r="F24" s="10">
        <f>SUM(JANUARY!C24+FEBRUARY!C24+MARCH!C23)+C24</f>
        <v>688507</v>
      </c>
      <c r="G24" s="11">
        <f>(+E24-F24)/F24*100</f>
        <v>1.837454085434135</v>
      </c>
    </row>
    <row r="25" spans="1:7" ht="12.75">
      <c r="A25" s="9" t="s">
        <v>8</v>
      </c>
      <c r="B25" s="12">
        <f>SUM(B23:B24)</f>
        <v>188824</v>
      </c>
      <c r="C25" s="12">
        <f>SUM(C23:C24)</f>
        <v>192565</v>
      </c>
      <c r="D25" s="13">
        <f>(+B25-C25)/C25*100</f>
        <v>-1.9427206397839691</v>
      </c>
      <c r="E25" s="12">
        <f>SUM(E23:E24)</f>
        <v>785142</v>
      </c>
      <c r="F25" s="12">
        <f>SUM(F23:F24)</f>
        <v>764680</v>
      </c>
      <c r="G25" s="13">
        <f>(+E25-F25)/F25*100</f>
        <v>2.6758905686038603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7" t="s">
        <v>6</v>
      </c>
      <c r="B29" s="10">
        <f>SUM(B11+B17+B23)</f>
        <v>135307</v>
      </c>
      <c r="C29" s="10">
        <f>SUM(C11+C17+C23)</f>
        <v>131029</v>
      </c>
      <c r="D29" s="11">
        <f>(+B29-C29)/C29*100</f>
        <v>3.264926085065138</v>
      </c>
      <c r="E29" s="10">
        <f>SUM(E11+E17+E23)</f>
        <v>511269</v>
      </c>
      <c r="F29" s="10">
        <f>SUM(F11+F17+F23)</f>
        <v>476367</v>
      </c>
      <c r="G29" s="11">
        <f>(+E29-F29)/F29*100</f>
        <v>7.326703990830599</v>
      </c>
    </row>
    <row r="30" spans="1:7" ht="12.75">
      <c r="A30" s="47" t="s">
        <v>7</v>
      </c>
      <c r="B30" s="10">
        <f>SUM(B12+B18+B24)</f>
        <v>424172</v>
      </c>
      <c r="C30" s="10">
        <f>SUM(C12+C18+C24)</f>
        <v>436391</v>
      </c>
      <c r="D30" s="11">
        <f>(+B30-C30)/C30*100</f>
        <v>-2.800011915919439</v>
      </c>
      <c r="E30" s="10">
        <f>SUM(E12+E18+E24)</f>
        <v>1820412</v>
      </c>
      <c r="F30" s="10">
        <f>SUM(F12+F18+F24)</f>
        <v>1849723</v>
      </c>
      <c r="G30" s="11">
        <f>(+E30-F30)/F30*100</f>
        <v>-1.5846156424502478</v>
      </c>
    </row>
    <row r="31" spans="1:7" ht="12.75">
      <c r="A31" s="18" t="s">
        <v>8</v>
      </c>
      <c r="B31" s="48">
        <f>SUM(B29:B30)</f>
        <v>559479</v>
      </c>
      <c r="C31" s="48">
        <f>SUM(C29:C30)</f>
        <v>567420</v>
      </c>
      <c r="D31" s="21">
        <f>(+B31-C31)/C31*100</f>
        <v>-1.3994924394628319</v>
      </c>
      <c r="E31" s="48">
        <f>SUM(E29:E30)</f>
        <v>2331681</v>
      </c>
      <c r="F31" s="48">
        <f>SUM(F29:F30)</f>
        <v>2326090</v>
      </c>
      <c r="G31" s="21">
        <f>(+E31-F31)/F31*100</f>
        <v>0.24036043317326503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107"/>
      <c r="B33" s="22"/>
      <c r="C33" s="22"/>
      <c r="D33" s="22" t="s">
        <v>2</v>
      </c>
      <c r="E33" s="22"/>
      <c r="F33" s="22"/>
      <c r="G33" s="11"/>
    </row>
    <row r="34" spans="1:7" ht="12.75">
      <c r="A34" s="107" t="s">
        <v>63</v>
      </c>
      <c r="B34" s="22"/>
      <c r="C34" s="22"/>
      <c r="D34" s="22"/>
      <c r="E34" s="22"/>
      <c r="F34" s="22"/>
      <c r="G34" s="11"/>
    </row>
    <row r="35" spans="1:7" ht="12.75">
      <c r="A35" s="107" t="s">
        <v>60</v>
      </c>
      <c r="B35" s="22"/>
      <c r="C35" s="22"/>
      <c r="D35" s="22"/>
      <c r="E35" s="22"/>
      <c r="F35" s="22"/>
      <c r="G35" s="11"/>
    </row>
    <row r="36" spans="1:7" ht="12.75">
      <c r="A36" s="107" t="s">
        <v>61</v>
      </c>
      <c r="B36" s="22"/>
      <c r="C36" s="22"/>
      <c r="D36" s="22"/>
      <c r="E36" s="22"/>
      <c r="F36" s="22"/>
      <c r="G36" s="22"/>
    </row>
    <row r="37" spans="1:7" ht="12.75">
      <c r="A37" s="107" t="s">
        <v>62</v>
      </c>
      <c r="B37" s="22"/>
      <c r="C37" s="22"/>
      <c r="D37" s="22"/>
      <c r="E37" s="22"/>
      <c r="F37" s="22"/>
      <c r="G37" s="22"/>
    </row>
    <row r="38" spans="1:7" ht="11.25" customHeight="1">
      <c r="A38" s="112" t="s">
        <v>85</v>
      </c>
      <c r="B38" s="22"/>
      <c r="C38" s="22"/>
      <c r="D38" s="22"/>
      <c r="E38" s="22"/>
      <c r="F38" s="22"/>
      <c r="G38" s="22"/>
    </row>
    <row r="39" spans="1:7" ht="15" customHeight="1">
      <c r="A39" s="112" t="s">
        <v>84</v>
      </c>
      <c r="B39" s="22"/>
      <c r="C39" s="22"/>
      <c r="D39" s="22"/>
      <c r="E39" s="22"/>
      <c r="F39" s="22"/>
      <c r="G39" s="22"/>
    </row>
    <row r="40" spans="1:7" ht="15" customHeight="1">
      <c r="A40" s="107"/>
      <c r="B40" s="22"/>
      <c r="C40" s="22"/>
      <c r="D40" s="22"/>
      <c r="E40" s="22"/>
      <c r="F40" s="22"/>
      <c r="G40" s="22"/>
    </row>
    <row r="41" spans="1:7" ht="15" customHeight="1">
      <c r="A41" s="107"/>
      <c r="B41" s="22"/>
      <c r="C41" s="22"/>
      <c r="D41" s="22"/>
      <c r="E41" s="22"/>
      <c r="F41" s="22"/>
      <c r="G41" s="22"/>
    </row>
    <row r="42" spans="1:7" ht="15" customHeight="1">
      <c r="A42" s="107"/>
      <c r="B42" s="22"/>
      <c r="C42" s="22"/>
      <c r="D42" s="22"/>
      <c r="E42" s="22"/>
      <c r="F42" s="22"/>
      <c r="G42" s="22"/>
    </row>
    <row r="43" spans="1:7" ht="15" customHeight="1">
      <c r="A43" s="107"/>
      <c r="B43" s="22"/>
      <c r="C43" s="22"/>
      <c r="D43" s="22"/>
      <c r="E43" s="22"/>
      <c r="F43" s="22"/>
      <c r="G43" s="22"/>
    </row>
    <row r="44" spans="1:7" ht="15" customHeight="1">
      <c r="A44" s="107"/>
      <c r="B44" s="22"/>
      <c r="C44" s="22"/>
      <c r="D44" s="22"/>
      <c r="E44" s="22"/>
      <c r="F44" s="22"/>
      <c r="G44" s="22"/>
    </row>
    <row r="45" spans="1:7" ht="15" customHeight="1">
      <c r="A45" s="107"/>
      <c r="B45" s="22"/>
      <c r="C45" s="22"/>
      <c r="D45" s="22"/>
      <c r="E45" s="22"/>
      <c r="F45" s="22"/>
      <c r="G45" s="22"/>
    </row>
    <row r="46" spans="1:7" ht="13.5" customHeight="1">
      <c r="A46" s="107"/>
      <c r="B46" s="22"/>
      <c r="C46" s="22"/>
      <c r="D46" s="22"/>
      <c r="E46" s="22"/>
      <c r="F46" s="22"/>
      <c r="G46" s="22"/>
    </row>
    <row r="47" spans="1:7" ht="15" customHeight="1">
      <c r="A47" s="107"/>
      <c r="B47" s="22"/>
      <c r="C47" s="22"/>
      <c r="D47" s="22"/>
      <c r="E47" s="22"/>
      <c r="F47" s="22"/>
      <c r="G47" s="22"/>
    </row>
    <row r="48" spans="1:7" ht="12" customHeight="1">
      <c r="A48" s="107"/>
      <c r="B48" s="22"/>
      <c r="C48" s="22"/>
      <c r="D48" s="22"/>
      <c r="E48" s="22"/>
      <c r="F48" s="22"/>
      <c r="G48" s="22"/>
    </row>
    <row r="49" spans="1:7" ht="10.5" customHeight="1">
      <c r="A49" s="107"/>
      <c r="B49" s="22"/>
      <c r="C49" s="22"/>
      <c r="D49" s="22"/>
      <c r="E49" s="22"/>
      <c r="F49" s="22"/>
      <c r="G49" s="22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98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44" t="s">
        <v>113</v>
      </c>
      <c r="C55" s="44" t="s">
        <v>74</v>
      </c>
      <c r="D55" s="45" t="s">
        <v>48</v>
      </c>
      <c r="E55" s="45" t="s">
        <v>114</v>
      </c>
      <c r="F55" s="45" t="s">
        <v>75</v>
      </c>
      <c r="G55" s="45" t="s">
        <v>48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96964</v>
      </c>
      <c r="C57" s="12">
        <f>C58+C59</f>
        <v>95960</v>
      </c>
      <c r="D57" s="33">
        <f>(+B57-C57)/C57*100</f>
        <v>1.0462692788661943</v>
      </c>
      <c r="E57" s="12">
        <f>SUM(E58+E59)</f>
        <v>369488</v>
      </c>
      <c r="F57" s="12">
        <f>SUM(F58+F59)</f>
        <v>353512</v>
      </c>
      <c r="G57" s="13">
        <f>(+E57-F57)/F57*100</f>
        <v>4.519224241327027</v>
      </c>
    </row>
    <row r="58" spans="1:7" ht="12.75">
      <c r="A58" s="14" t="s">
        <v>18</v>
      </c>
      <c r="B58" s="30">
        <v>96964</v>
      </c>
      <c r="C58" s="30">
        <v>95960</v>
      </c>
      <c r="D58" s="11">
        <f>(+B58-C58)/C58*100</f>
        <v>1.0462692788661943</v>
      </c>
      <c r="E58" s="10">
        <f>SUM(JANUARY!B58+FEBRUARY!B58+MARCH!B57)+B58</f>
        <v>369488</v>
      </c>
      <c r="F58" s="10">
        <f>SUM(JANUARY!C58+FEBRUARY!C58+MARCH!C57)+C58</f>
        <v>353512</v>
      </c>
      <c r="G58" s="11">
        <f>(+E58-F58)/F58*100</f>
        <v>4.519224241327027</v>
      </c>
    </row>
    <row r="59" spans="1:7" ht="12.75">
      <c r="A59" s="14" t="s">
        <v>19</v>
      </c>
      <c r="B59" s="31">
        <v>0</v>
      </c>
      <c r="C59" s="31">
        <v>0</v>
      </c>
      <c r="D59" s="11">
        <v>0</v>
      </c>
      <c r="E59" s="10">
        <f>SUM(JANUARY!B59+FEBRUARY!B59+MARCH!B58)+B59</f>
        <v>0</v>
      </c>
      <c r="F59" s="10">
        <f>SUM(JANUARY!C59+FEBRUARY!C59+MARCH!C58)+C59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14739</v>
      </c>
      <c r="C61" s="12">
        <f>C62+C63</f>
        <v>12143</v>
      </c>
      <c r="D61" s="33">
        <f>(+B61-C61)/C61*100</f>
        <v>21.3785720167998</v>
      </c>
      <c r="E61" s="12">
        <f>E62+E63</f>
        <v>57797</v>
      </c>
      <c r="F61" s="12">
        <f>F62+F63</f>
        <v>46682</v>
      </c>
      <c r="G61" s="13">
        <f>(+E61-F61)/F61*100</f>
        <v>23.810033846022023</v>
      </c>
    </row>
    <row r="62" spans="1:7" ht="12.75">
      <c r="A62" s="34" t="s">
        <v>20</v>
      </c>
      <c r="B62" s="10">
        <v>14698</v>
      </c>
      <c r="C62" s="10">
        <v>12143</v>
      </c>
      <c r="D62" s="11">
        <f>(+B62-C62)/C62*100</f>
        <v>21.04092893024788</v>
      </c>
      <c r="E62" s="10">
        <f>SUM(JANUARY!B62+FEBRUARY!B62+MARCH!B61)+B62</f>
        <v>57561</v>
      </c>
      <c r="F62" s="10">
        <f>SUM(JANUARY!C62+FEBRUARY!C62+MARCH!C61)+C62</f>
        <v>46682</v>
      </c>
      <c r="G62" s="11">
        <f>(+E62-F62)/F62*100</f>
        <v>23.304485668994474</v>
      </c>
    </row>
    <row r="63" spans="1:7" ht="12.75">
      <c r="A63" s="34" t="s">
        <v>21</v>
      </c>
      <c r="B63" s="31">
        <v>41</v>
      </c>
      <c r="C63" s="31">
        <v>0</v>
      </c>
      <c r="D63" s="11">
        <v>100</v>
      </c>
      <c r="E63" s="10">
        <f>SUM(JANUARY!B63+FEBRUARY!B63+MARCH!B62)+B63</f>
        <v>236</v>
      </c>
      <c r="F63" s="10">
        <f>SUM(JANUARY!C63+FEBRUARY!C63+MARCH!C62)+C63</f>
        <v>0</v>
      </c>
      <c r="G63" s="11">
        <v>100</v>
      </c>
    </row>
    <row r="64" spans="1:7" ht="12.75">
      <c r="A64" s="14"/>
      <c r="B64" s="32"/>
      <c r="C64" s="32"/>
      <c r="D64" s="40"/>
      <c r="E64" s="9"/>
      <c r="F64" s="9"/>
      <c r="G64" s="9"/>
    </row>
    <row r="65" spans="1:7" ht="12.75">
      <c r="A65" s="17" t="s">
        <v>10</v>
      </c>
      <c r="B65" s="35">
        <f>B67+B73+B78+B82+B83+B84+B86+B91+B92+B93+B94</f>
        <v>23604</v>
      </c>
      <c r="C65" s="35">
        <f>C67+C73+C78+C82+C83+C84+C86+C91+C92+C93+C94</f>
        <v>22926</v>
      </c>
      <c r="D65" s="11">
        <f>(+B65-C65)/C65*100</f>
        <v>2.9573410102067523</v>
      </c>
      <c r="E65" s="35">
        <f>E67+E73+E78+E82+E83+E84+E86+E91+E92+E93+E94</f>
        <v>83984</v>
      </c>
      <c r="F65" s="35">
        <f>F67+F73+F78+F82+F83+F84+F86+F91+F92+F93+F94</f>
        <v>76173</v>
      </c>
      <c r="G65" s="13">
        <f>(+E65-F65)/F65*100</f>
        <v>10.254289577671878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9275</v>
      </c>
      <c r="C67" s="36">
        <f>SUM(C68:C71)</f>
        <v>8289</v>
      </c>
      <c r="D67" s="33">
        <f>(+B67-C67)/C67*100</f>
        <v>11.895282905054891</v>
      </c>
      <c r="E67" s="36">
        <f>SUM(E68:E71)</f>
        <v>29850</v>
      </c>
      <c r="F67" s="36">
        <f>SUM(F68:F71)</f>
        <v>25790</v>
      </c>
      <c r="G67" s="13">
        <f>(+E67-F67)/F67*100</f>
        <v>15.742535866614968</v>
      </c>
    </row>
    <row r="68" spans="1:7" ht="12.75">
      <c r="A68" s="34" t="s">
        <v>24</v>
      </c>
      <c r="B68" s="10">
        <v>7519</v>
      </c>
      <c r="C68" s="10">
        <v>6343</v>
      </c>
      <c r="D68" s="11">
        <f>(+B68-C68)/C68*100</f>
        <v>18.540122970203374</v>
      </c>
      <c r="E68" s="10">
        <f>SUM(JANUARY!B68+FEBRUARY!B68+MARCH!B67)+B68</f>
        <v>24223</v>
      </c>
      <c r="F68" s="10">
        <f>SUM(JANUARY!C68+FEBRUARY!C68+MARCH!C67)+C68</f>
        <v>20054</v>
      </c>
      <c r="G68" s="11">
        <f>(+E68-F68)/F68*100</f>
        <v>20.78887005086267</v>
      </c>
    </row>
    <row r="69" spans="1:7" ht="12.75">
      <c r="A69" s="34" t="s">
        <v>25</v>
      </c>
      <c r="B69" s="10">
        <v>1638</v>
      </c>
      <c r="C69" s="10">
        <v>1855</v>
      </c>
      <c r="D69" s="11">
        <f>(+B69-C69)/C69*100</f>
        <v>-11.69811320754717</v>
      </c>
      <c r="E69" s="10">
        <f>SUM(JANUARY!B69+FEBRUARY!B69+MARCH!B68)+B69</f>
        <v>5390</v>
      </c>
      <c r="F69" s="10">
        <f>SUM(JANUARY!C69+FEBRUARY!C69+MARCH!C68)+C69</f>
        <v>5514</v>
      </c>
      <c r="G69" s="11">
        <f>(+E69-F69)/F69*100</f>
        <v>-2.2488211824446864</v>
      </c>
    </row>
    <row r="70" spans="1:7" ht="12.75">
      <c r="A70" s="34" t="s">
        <v>64</v>
      </c>
      <c r="B70" s="10">
        <v>54</v>
      </c>
      <c r="C70" s="10">
        <v>40</v>
      </c>
      <c r="D70" s="11">
        <f>(+B70-C70)/C70*100</f>
        <v>35</v>
      </c>
      <c r="E70" s="10">
        <f>SUM(JANUARY!B70+FEBRUARY!B70+MARCH!B69)+B70</f>
        <v>85</v>
      </c>
      <c r="F70" s="10">
        <f>SUM(JANUARY!C70+FEBRUARY!C70+MARCH!C69)+C70</f>
        <v>95</v>
      </c>
      <c r="G70" s="11">
        <f>(+E70-F70)/F70*100</f>
        <v>-10.526315789473683</v>
      </c>
    </row>
    <row r="71" spans="1:7" ht="12.75">
      <c r="A71" s="34" t="s">
        <v>26</v>
      </c>
      <c r="B71" s="10">
        <v>64</v>
      </c>
      <c r="C71" s="10">
        <v>51</v>
      </c>
      <c r="D71" s="11">
        <f>(+B71-C71)/C71*100</f>
        <v>25.49019607843137</v>
      </c>
      <c r="E71" s="10">
        <f>SUM(JANUARY!B71+FEBRUARY!B71+MARCH!B70)+B71</f>
        <v>152</v>
      </c>
      <c r="F71" s="10">
        <f>SUM(JANUARY!C71+FEBRUARY!C71+MARCH!C70)+C71</f>
        <v>127</v>
      </c>
      <c r="G71" s="11">
        <f>(+E71-F71)/F71*100</f>
        <v>19.68503937007874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827</v>
      </c>
      <c r="C73" s="12">
        <f>SUM(C74:C76)</f>
        <v>990</v>
      </c>
      <c r="D73" s="33">
        <f>(+B73-C73)/C73*100</f>
        <v>-16.464646464646464</v>
      </c>
      <c r="E73" s="12">
        <f>SUM(E74:E76)</f>
        <v>3071</v>
      </c>
      <c r="F73" s="12">
        <f>SUM(F74:F76)</f>
        <v>2984</v>
      </c>
      <c r="G73" s="13">
        <f>(+E73-F73)/F73*100</f>
        <v>2.915549597855228</v>
      </c>
    </row>
    <row r="74" spans="1:7" ht="12.75">
      <c r="A74" s="34" t="s">
        <v>28</v>
      </c>
      <c r="B74" s="10">
        <v>292</v>
      </c>
      <c r="C74" s="10">
        <v>287</v>
      </c>
      <c r="D74" s="11">
        <f>(+B74-C74)/C74*100</f>
        <v>1.7421602787456445</v>
      </c>
      <c r="E74" s="10">
        <f>SUM(JANUARY!B74+FEBRUARY!B74+MARCH!B73)+B74</f>
        <v>1090</v>
      </c>
      <c r="F74" s="10">
        <f>SUM(JANUARY!C74+FEBRUARY!C74+MARCH!C73)+C74</f>
        <v>962</v>
      </c>
      <c r="G74" s="11">
        <f>(+E74-F74)/F74*100</f>
        <v>13.305613305613306</v>
      </c>
    </row>
    <row r="75" spans="1:7" ht="12.75">
      <c r="A75" s="34" t="s">
        <v>29</v>
      </c>
      <c r="B75" s="10">
        <v>202</v>
      </c>
      <c r="C75" s="10">
        <v>278</v>
      </c>
      <c r="D75" s="11">
        <f>(+B75-C75)/C75*100</f>
        <v>-27.33812949640288</v>
      </c>
      <c r="E75" s="10">
        <f>SUM(JANUARY!B75+FEBRUARY!B75+MARCH!B74)+B75</f>
        <v>633</v>
      </c>
      <c r="F75" s="10">
        <f>SUM(JANUARY!C75+FEBRUARY!C75+MARCH!C74)+C75</f>
        <v>799</v>
      </c>
      <c r="G75" s="11">
        <f>(+E75-F75)/F75*100</f>
        <v>-20.77596996245307</v>
      </c>
    </row>
    <row r="76" spans="1:7" ht="12.75">
      <c r="A76" s="34" t="s">
        <v>30</v>
      </c>
      <c r="B76" s="10">
        <v>333</v>
      </c>
      <c r="C76" s="10">
        <v>425</v>
      </c>
      <c r="D76" s="11">
        <f>(+B76-C76)/C76*100</f>
        <v>-21.64705882352941</v>
      </c>
      <c r="E76" s="10">
        <f>SUM(JANUARY!B76+FEBRUARY!B76+MARCH!B75)+B76</f>
        <v>1348</v>
      </c>
      <c r="F76" s="10">
        <f>SUM(JANUARY!C76+FEBRUARY!C76+MARCH!C75)+C76</f>
        <v>1223</v>
      </c>
      <c r="G76" s="11">
        <f>(+E76-F76)/F76*100</f>
        <v>10.220768601798854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906</v>
      </c>
      <c r="C78" s="12">
        <f>SUM(C79:C80)</f>
        <v>722</v>
      </c>
      <c r="D78" s="33">
        <f>(+B78-C78)/C78*100</f>
        <v>25.48476454293629</v>
      </c>
      <c r="E78" s="12">
        <f>SUM(E79:E80)</f>
        <v>2637</v>
      </c>
      <c r="F78" s="12">
        <f>SUM(F79:F80)</f>
        <v>2214</v>
      </c>
      <c r="G78" s="13">
        <f>(+E78-F78)/F78*100</f>
        <v>19.10569105691057</v>
      </c>
    </row>
    <row r="79" spans="1:7" ht="12.75">
      <c r="A79" s="34" t="s">
        <v>32</v>
      </c>
      <c r="B79" s="10">
        <v>448</v>
      </c>
      <c r="C79" s="10">
        <v>381</v>
      </c>
      <c r="D79" s="11">
        <f>(+B79-C79)/C79*100</f>
        <v>17.585301837270343</v>
      </c>
      <c r="E79" s="10">
        <f>SUM(JANUARY!B79+FEBRUARY!B79+MARCH!B78)+B79</f>
        <v>1328</v>
      </c>
      <c r="F79" s="10">
        <f>SUM(JANUARY!C79+FEBRUARY!C79+MARCH!C78)+C79</f>
        <v>1162</v>
      </c>
      <c r="G79" s="11">
        <f>(+E79-F79)/F79*100</f>
        <v>14.285714285714285</v>
      </c>
    </row>
    <row r="80" spans="1:7" ht="12.75">
      <c r="A80" s="34" t="s">
        <v>33</v>
      </c>
      <c r="B80" s="10">
        <v>458</v>
      </c>
      <c r="C80" s="10">
        <v>341</v>
      </c>
      <c r="D80" s="11">
        <f>(+B80-C80)/C80*100</f>
        <v>34.31085043988269</v>
      </c>
      <c r="E80" s="10">
        <f>SUM(JANUARY!B80+FEBRUARY!B80+MARCH!B79)+B80</f>
        <v>1309</v>
      </c>
      <c r="F80" s="10">
        <f>SUM(JANUARY!C80+FEBRUARY!C80+MARCH!C79)+C80</f>
        <v>1052</v>
      </c>
      <c r="G80" s="11">
        <f>(+E80-F80)/F80*100</f>
        <v>24.429657794676807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1896</v>
      </c>
      <c r="C82" s="12">
        <v>2076</v>
      </c>
      <c r="D82" s="33">
        <f>(+B82-C82)/C82*100</f>
        <v>-8.670520231213873</v>
      </c>
      <c r="E82" s="105">
        <f>SUM(JANUARY!B82+FEBRUARY!B82+MARCH!B81)+B82</f>
        <v>6312</v>
      </c>
      <c r="F82" s="105">
        <f>SUM(JANUARY!C82+FEBRUARY!C82+MARCH!C81)+C82</f>
        <v>6388</v>
      </c>
      <c r="G82" s="13">
        <f>(+E82-F82)/F82*100</f>
        <v>-1.1897307451471508</v>
      </c>
    </row>
    <row r="83" spans="1:7" ht="12.75">
      <c r="A83" s="17" t="s">
        <v>35</v>
      </c>
      <c r="B83" s="12">
        <v>608</v>
      </c>
      <c r="C83" s="12">
        <v>561</v>
      </c>
      <c r="D83" s="11">
        <f>(+B83-C83)/C83*100</f>
        <v>8.377896613190732</v>
      </c>
      <c r="E83" s="105">
        <f>SUM(JANUARY!B83+FEBRUARY!B83+MARCH!B82)+B83</f>
        <v>1823</v>
      </c>
      <c r="F83" s="105">
        <f>SUM(JANUARY!C83+FEBRUARY!C83+MARCH!C82)+C83</f>
        <v>1669</v>
      </c>
      <c r="G83" s="13">
        <f>(+E83-F83)/F83*100</f>
        <v>9.227082085080887</v>
      </c>
    </row>
    <row r="84" spans="1:7" ht="12.75">
      <c r="A84" s="17" t="s">
        <v>36</v>
      </c>
      <c r="B84" s="12">
        <v>60</v>
      </c>
      <c r="C84" s="12">
        <v>58</v>
      </c>
      <c r="D84" s="33">
        <f>(+B84-C84)/C84*100</f>
        <v>3.4482758620689653</v>
      </c>
      <c r="E84" s="105">
        <f>SUM(JANUARY!B84+FEBRUARY!B84+MARCH!B83)+B84</f>
        <v>247</v>
      </c>
      <c r="F84" s="105">
        <f>SUM(JANUARY!C84+FEBRUARY!C84+MARCH!C83)+C84</f>
        <v>270</v>
      </c>
      <c r="G84" s="13">
        <f>(+E84-F84)/F84*100</f>
        <v>-8.518518518518519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3965</v>
      </c>
      <c r="C86" s="12">
        <f>SUM(C87:C89)</f>
        <v>3913</v>
      </c>
      <c r="D86" s="33">
        <f>(+B86-C86)/C86*100</f>
        <v>1.3289036544850499</v>
      </c>
      <c r="E86" s="12">
        <f>SUM(E87:E89)</f>
        <v>14875</v>
      </c>
      <c r="F86" s="12">
        <f>SUM(F87:F89)</f>
        <v>12778</v>
      </c>
      <c r="G86" s="13">
        <f>(+E86-F86)/F86*100</f>
        <v>16.411018938801064</v>
      </c>
    </row>
    <row r="87" spans="1:7" ht="12.75">
      <c r="A87" s="34" t="s">
        <v>38</v>
      </c>
      <c r="B87" s="10">
        <v>323</v>
      </c>
      <c r="C87" s="10">
        <v>265</v>
      </c>
      <c r="D87" s="11">
        <f>(+B87-C87)/C87*100</f>
        <v>21.88679245283019</v>
      </c>
      <c r="E87" s="10">
        <f>SUM(JANUARY!B87+FEBRUARY!B87+MARCH!B86)+B87</f>
        <v>1268</v>
      </c>
      <c r="F87" s="10">
        <f>SUM(JANUARY!C87+FEBRUARY!C87+MARCH!C86)+C87</f>
        <v>1042</v>
      </c>
      <c r="G87" s="11">
        <f>(+E87-F87)/F87*100</f>
        <v>21.689059500959694</v>
      </c>
    </row>
    <row r="88" spans="1:7" ht="12.75">
      <c r="A88" s="34" t="s">
        <v>39</v>
      </c>
      <c r="B88" s="10">
        <v>3520</v>
      </c>
      <c r="C88" s="10">
        <v>3478</v>
      </c>
      <c r="D88" s="11">
        <f>(+B88-C88)/C88*100</f>
        <v>1.207590569292697</v>
      </c>
      <c r="E88" s="10">
        <f>SUM(JANUARY!B88+FEBRUARY!B88+MARCH!B87)+B88</f>
        <v>13171</v>
      </c>
      <c r="F88" s="10">
        <f>SUM(JANUARY!C88+FEBRUARY!C88+MARCH!C87)+C88</f>
        <v>11299</v>
      </c>
      <c r="G88" s="11">
        <f>(+E88-F88)/F88*100</f>
        <v>16.567837861757678</v>
      </c>
    </row>
    <row r="89" spans="1:7" ht="12.75">
      <c r="A89" s="34" t="s">
        <v>40</v>
      </c>
      <c r="B89" s="10">
        <v>122</v>
      </c>
      <c r="C89" s="10">
        <v>170</v>
      </c>
      <c r="D89" s="11">
        <f>(+B89-C89)/C89*100</f>
        <v>-28.235294117647058</v>
      </c>
      <c r="E89" s="10">
        <f>SUM(JANUARY!B89+FEBRUARY!B89+MARCH!B88)+B89</f>
        <v>436</v>
      </c>
      <c r="F89" s="10">
        <f>SUM(JANUARY!C89+FEBRUARY!C89+MARCH!C88)+C89</f>
        <v>437</v>
      </c>
      <c r="G89" s="11">
        <f>(+E89-F89)/F89*100</f>
        <v>-0.2288329519450801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4341</v>
      </c>
      <c r="C91" s="12">
        <v>4318</v>
      </c>
      <c r="D91" s="33">
        <f>(+B91-C91)/C91*100</f>
        <v>0.5326540064844836</v>
      </c>
      <c r="E91" s="105">
        <f>SUM(JANUARY!B91+FEBRUARY!B91+MARCH!B90)+B91</f>
        <v>18671</v>
      </c>
      <c r="F91" s="105">
        <f>SUM(JANUARY!C91+FEBRUARY!C91+MARCH!C90)+C91</f>
        <v>16873</v>
      </c>
      <c r="G91" s="13">
        <f>(+E91-F91)/F91*100</f>
        <v>10.656077757363835</v>
      </c>
    </row>
    <row r="92" spans="1:7" ht="12.75">
      <c r="A92" s="17" t="s">
        <v>42</v>
      </c>
      <c r="B92" s="12">
        <v>9</v>
      </c>
      <c r="C92" s="12">
        <v>21</v>
      </c>
      <c r="D92" s="33">
        <f>(+B92-C92)/C92*100</f>
        <v>-57.14285714285714</v>
      </c>
      <c r="E92" s="105">
        <f>SUM(JANUARY!B92+FEBRUARY!B92+MARCH!B91)+B92</f>
        <v>41</v>
      </c>
      <c r="F92" s="105">
        <f>SUM(JANUARY!C92+FEBRUARY!C92+MARCH!C91)+C92</f>
        <v>64</v>
      </c>
      <c r="G92" s="13">
        <f>(+E92-F92)/F92*100</f>
        <v>-35.9375</v>
      </c>
    </row>
    <row r="93" spans="1:7" ht="12.75">
      <c r="A93" s="17" t="s">
        <v>43</v>
      </c>
      <c r="B93" s="12">
        <v>59</v>
      </c>
      <c r="C93" s="12">
        <v>115</v>
      </c>
      <c r="D93" s="33">
        <f>(+B93-C93)/C93*100</f>
        <v>-48.69565217391305</v>
      </c>
      <c r="E93" s="105">
        <f>SUM(JANUARY!B93+FEBRUARY!B93+MARCH!B92)+B93</f>
        <v>264</v>
      </c>
      <c r="F93" s="105">
        <f>SUM(JANUARY!C93+FEBRUARY!C93+MARCH!C92)+C93</f>
        <v>437</v>
      </c>
      <c r="G93" s="13">
        <f>(+E93-F93)/F93*100</f>
        <v>-39.588100686498855</v>
      </c>
    </row>
    <row r="94" spans="1:7" ht="12.75">
      <c r="A94" s="17" t="s">
        <v>44</v>
      </c>
      <c r="B94" s="12">
        <v>1658</v>
      </c>
      <c r="C94" s="12">
        <v>1863</v>
      </c>
      <c r="D94" s="33">
        <f>(+B94-C94)/C94*100</f>
        <v>-11.003757380568976</v>
      </c>
      <c r="E94" s="105">
        <f>SUM(JANUARY!B94+FEBRUARY!B94+MARCH!B93)+B94</f>
        <v>6193</v>
      </c>
      <c r="F94" s="105">
        <f>SUM(JANUARY!C94+FEBRUARY!C94+MARCH!C93)+C94</f>
        <v>6706</v>
      </c>
      <c r="G94" s="13">
        <f>(+E94-F94)/F94*100</f>
        <v>-7.649865791828213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135307</v>
      </c>
      <c r="C96" s="12">
        <f>SUM(C57+C61+C65)</f>
        <v>131029</v>
      </c>
      <c r="D96" s="13">
        <f>(+B96-C96)/C96*100</f>
        <v>3.264926085065138</v>
      </c>
      <c r="E96" s="12">
        <f>SUM(E57+E61+E65)</f>
        <v>511269</v>
      </c>
      <c r="F96" s="12">
        <f>SUM(F57+F61+F65)</f>
        <v>476367</v>
      </c>
      <c r="G96" s="13">
        <f>(+E96-F96)/F96*100</f>
        <v>7.326703990830599</v>
      </c>
    </row>
    <row r="97" spans="1:7" ht="12.75">
      <c r="A97" s="143" t="s">
        <v>85</v>
      </c>
      <c r="B97" s="143"/>
      <c r="C97" s="143"/>
      <c r="D97" s="143"/>
      <c r="E97" s="143"/>
      <c r="F97" s="143"/>
      <c r="G97" s="143"/>
    </row>
    <row r="98" spans="1:7" ht="12.75">
      <c r="A98" s="131" t="s">
        <v>116</v>
      </c>
      <c r="B98" s="132"/>
      <c r="C98" s="132"/>
      <c r="D98" s="132"/>
      <c r="E98" s="132"/>
      <c r="F98" s="132"/>
      <c r="G98" s="132"/>
    </row>
    <row r="99" spans="1:7" ht="12.75">
      <c r="A99" s="131" t="s">
        <v>83</v>
      </c>
      <c r="B99" s="132"/>
      <c r="C99" s="132"/>
      <c r="D99" s="132"/>
      <c r="E99" s="132"/>
      <c r="F99" s="132"/>
      <c r="G99" s="132"/>
    </row>
    <row r="100" ht="12.75">
      <c r="A100" s="112"/>
    </row>
  </sheetData>
  <sheetProtection/>
  <mergeCells count="1">
    <mergeCell ref="A97:G97"/>
  </mergeCells>
  <printOptions horizontalCentered="1"/>
  <pageMargins left="0.75" right="0.75" top="1" bottom="0.5" header="0.5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F12" sqref="F12"/>
    </sheetView>
  </sheetViews>
  <sheetFormatPr defaultColWidth="9.625" defaultRowHeight="12.75"/>
  <cols>
    <col min="1" max="1" width="18.00390625" style="53" customWidth="1"/>
    <col min="2" max="3" width="11.625" style="53" customWidth="1"/>
    <col min="4" max="4" width="8.125" style="53" customWidth="1"/>
    <col min="5" max="6" width="11.625" style="53" customWidth="1"/>
    <col min="7" max="7" width="7.625" style="53" customWidth="1"/>
    <col min="8" max="16384" width="9.625" style="53" customWidth="1"/>
  </cols>
  <sheetData>
    <row r="1" spans="1:7" ht="15" customHeight="1">
      <c r="A1" s="52" t="s">
        <v>0</v>
      </c>
      <c r="B1" s="52"/>
      <c r="C1" s="52"/>
      <c r="D1" s="52"/>
      <c r="E1" s="52"/>
      <c r="F1" s="52"/>
      <c r="G1" s="52"/>
    </row>
    <row r="2" spans="1:7" ht="15" customHeight="1">
      <c r="A2" s="54"/>
      <c r="B2" s="54"/>
      <c r="C2" s="54"/>
      <c r="D2" s="54"/>
      <c r="E2" s="54"/>
      <c r="F2" s="54"/>
      <c r="G2" s="54"/>
    </row>
    <row r="3" spans="1:7" ht="15" customHeight="1">
      <c r="A3" s="54" t="s">
        <v>99</v>
      </c>
      <c r="B3" s="54"/>
      <c r="C3" s="55"/>
      <c r="D3" s="54"/>
      <c r="E3" s="54"/>
      <c r="F3" s="54"/>
      <c r="G3" s="54"/>
    </row>
    <row r="4" spans="1:7" ht="12.75" customHeight="1">
      <c r="A4" s="56"/>
      <c r="B4" s="52"/>
      <c r="C4" s="57"/>
      <c r="D4" s="52"/>
      <c r="E4" s="52"/>
      <c r="F4" s="52"/>
      <c r="G4" s="52"/>
    </row>
    <row r="5" spans="1:7" ht="18.75" customHeight="1">
      <c r="A5" s="1" t="s">
        <v>1</v>
      </c>
      <c r="B5" s="52"/>
      <c r="C5" s="57"/>
      <c r="D5" s="52"/>
      <c r="E5" s="52"/>
      <c r="F5" s="52"/>
      <c r="G5" s="52"/>
    </row>
    <row r="6" spans="1:7" ht="12.75" customHeight="1">
      <c r="A6" s="58"/>
      <c r="B6" s="58"/>
      <c r="C6" s="59"/>
      <c r="D6" s="60"/>
      <c r="E6" s="60"/>
      <c r="F6" s="59"/>
      <c r="G6" s="58"/>
    </row>
    <row r="7" spans="1:7" ht="7.5" customHeight="1">
      <c r="A7" s="58"/>
      <c r="B7" s="58"/>
      <c r="C7" s="58"/>
      <c r="D7" s="58"/>
      <c r="E7" s="58"/>
      <c r="F7" s="58"/>
      <c r="G7" s="58"/>
    </row>
    <row r="8" spans="1:7" ht="4.5" customHeight="1">
      <c r="A8" s="58"/>
      <c r="B8" s="58"/>
      <c r="C8" s="58"/>
      <c r="D8" s="58"/>
      <c r="E8" s="58"/>
      <c r="F8" s="58"/>
      <c r="G8" s="58"/>
    </row>
    <row r="9" spans="1:7" ht="12.75" customHeight="1">
      <c r="A9" s="58"/>
      <c r="B9" s="61" t="s">
        <v>100</v>
      </c>
      <c r="C9" s="61" t="s">
        <v>73</v>
      </c>
      <c r="D9" s="62" t="s">
        <v>48</v>
      </c>
      <c r="E9" s="63" t="s">
        <v>112</v>
      </c>
      <c r="F9" s="63" t="s">
        <v>76</v>
      </c>
      <c r="G9" s="62" t="s">
        <v>48</v>
      </c>
    </row>
    <row r="10" spans="1:7" ht="14.25" customHeight="1">
      <c r="A10" s="64" t="s">
        <v>4</v>
      </c>
      <c r="B10" s="65"/>
      <c r="C10" s="65"/>
      <c r="D10" s="65"/>
      <c r="E10" s="65"/>
      <c r="F10" s="65"/>
      <c r="G10" s="65"/>
    </row>
    <row r="11" spans="1:7" ht="12.75" customHeight="1">
      <c r="A11" s="66" t="s">
        <v>6</v>
      </c>
      <c r="B11" s="67">
        <v>81224</v>
      </c>
      <c r="C11" s="67">
        <v>85108</v>
      </c>
      <c r="D11" s="68">
        <f>(+B11-C11)/C11</f>
        <v>-0.045636132913474646</v>
      </c>
      <c r="E11" s="10">
        <f>SUM(JANUARY!B11+FEBRUARY!B11+MARCH!B10+APRIL!B11)+B11</f>
        <v>450712</v>
      </c>
      <c r="F11" s="10">
        <f>SUM(JANUARY!C11+FEBRUARY!C11+MARCH!C10+APRIL!C11)+C11</f>
        <v>438620</v>
      </c>
      <c r="G11" s="68">
        <f>(+E11-F11)/F11</f>
        <v>0.02756828234006657</v>
      </c>
    </row>
    <row r="12" spans="1:7" ht="12.75" customHeight="1">
      <c r="A12" s="66" t="s">
        <v>7</v>
      </c>
      <c r="B12" s="67">
        <v>179617</v>
      </c>
      <c r="C12" s="67">
        <v>192384</v>
      </c>
      <c r="D12" s="68">
        <f>(+B12-C12)/C12</f>
        <v>-0.06636206753160347</v>
      </c>
      <c r="E12" s="10">
        <f>SUM(JANUARY!B12+FEBRUARY!B12+MARCH!B11+APRIL!B12)+B12</f>
        <v>1021824</v>
      </c>
      <c r="F12" s="10">
        <f>SUM(JANUARY!C12+FEBRUARY!C12+MARCH!C11+APRIL!C12)+C12</f>
        <v>1177383</v>
      </c>
      <c r="G12" s="68">
        <f>(+E12-F12)/F12</f>
        <v>-0.13212268225377807</v>
      </c>
    </row>
    <row r="13" spans="1:7" ht="12.75" customHeight="1">
      <c r="A13" s="69" t="s">
        <v>8</v>
      </c>
      <c r="B13" s="70">
        <f>SUM(B11:B12)</f>
        <v>260841</v>
      </c>
      <c r="C13" s="70">
        <f>SUM(C11:C12)</f>
        <v>277492</v>
      </c>
      <c r="D13" s="71">
        <f>(+B13-C13)/C13</f>
        <v>-0.06000533348709152</v>
      </c>
      <c r="E13" s="70">
        <f>SUM(E11:E12)</f>
        <v>1472536</v>
      </c>
      <c r="F13" s="70">
        <f>SUM(F11:F12)</f>
        <v>1616003</v>
      </c>
      <c r="G13" s="71">
        <f>(+E13-F13)/F13</f>
        <v>-0.08877891934606558</v>
      </c>
    </row>
    <row r="14" spans="1:7" ht="12.75" customHeight="1">
      <c r="A14" s="58"/>
      <c r="B14" s="58"/>
      <c r="C14" s="58"/>
      <c r="D14" s="72" t="s">
        <v>2</v>
      </c>
      <c r="E14" s="67"/>
      <c r="F14" s="67"/>
      <c r="G14" s="72" t="s">
        <v>2</v>
      </c>
    </row>
    <row r="15" spans="1:7" ht="12.75" customHeight="1">
      <c r="A15" s="58"/>
      <c r="B15" s="58"/>
      <c r="C15" s="58"/>
      <c r="D15" s="72" t="s">
        <v>2</v>
      </c>
      <c r="E15" s="67"/>
      <c r="F15" s="67"/>
      <c r="G15" s="72" t="s">
        <v>2</v>
      </c>
    </row>
    <row r="16" spans="1:7" ht="15" customHeight="1">
      <c r="A16" s="64" t="s">
        <v>9</v>
      </c>
      <c r="B16" s="58"/>
      <c r="C16" s="58"/>
      <c r="D16" s="72" t="s">
        <v>2</v>
      </c>
      <c r="E16" s="67"/>
      <c r="F16" s="67"/>
      <c r="G16" s="72" t="s">
        <v>2</v>
      </c>
    </row>
    <row r="17" spans="1:7" ht="12.75" customHeight="1">
      <c r="A17" s="66" t="s">
        <v>6</v>
      </c>
      <c r="B17" s="67">
        <v>12533</v>
      </c>
      <c r="C17" s="67">
        <v>10775</v>
      </c>
      <c r="D17" s="68">
        <f>(+B17-C17)/C17</f>
        <v>0.1631554524361949</v>
      </c>
      <c r="E17" s="10">
        <f>SUM(JANUARY!B17+FEBRUARY!B17+MARCH!B16+APRIL!B17)+B17</f>
        <v>70330</v>
      </c>
      <c r="F17" s="10">
        <f>SUM(JANUARY!C17+FEBRUARY!C17+MARCH!C16+APRIL!C17)+C17</f>
        <v>57457</v>
      </c>
      <c r="G17" s="68">
        <f>(+E17-F17)/F17</f>
        <v>0.2240458081695877</v>
      </c>
    </row>
    <row r="18" spans="1:7" ht="12.75" customHeight="1">
      <c r="A18" s="66" t="s">
        <v>7</v>
      </c>
      <c r="B18" s="67">
        <v>67897</v>
      </c>
      <c r="C18" s="67">
        <v>62091</v>
      </c>
      <c r="D18" s="68">
        <f>(+B18-C18)/C18</f>
        <v>0.09350791580100176</v>
      </c>
      <c r="E18" s="10">
        <f>SUM(JANUARY!B18+FEBRUARY!B18+MARCH!B17+APRIL!B18)+B18</f>
        <v>344944</v>
      </c>
      <c r="F18" s="10">
        <f>SUM(JANUARY!C18+FEBRUARY!C18+MARCH!C17+APRIL!C18)+C18</f>
        <v>238308</v>
      </c>
      <c r="G18" s="68">
        <f>(+E18-F18)/F18</f>
        <v>0.44747133961092367</v>
      </c>
    </row>
    <row r="19" spans="1:7" ht="12.75" customHeight="1">
      <c r="A19" s="69" t="s">
        <v>8</v>
      </c>
      <c r="B19" s="70">
        <f>SUM(B17:B18)</f>
        <v>80430</v>
      </c>
      <c r="C19" s="70">
        <f>SUM(C17:C18)</f>
        <v>72866</v>
      </c>
      <c r="D19" s="71">
        <f>(+B19-C19)/C19</f>
        <v>0.1038069881700656</v>
      </c>
      <c r="E19" s="70">
        <f>SUM(E17:E18)</f>
        <v>415274</v>
      </c>
      <c r="F19" s="70">
        <f>SUM(F17:F18)</f>
        <v>295765</v>
      </c>
      <c r="G19" s="71">
        <f>(+E19-F19)/F19</f>
        <v>0.40406741838959986</v>
      </c>
    </row>
    <row r="20" spans="1:7" ht="12.75" customHeight="1">
      <c r="A20" s="59" t="s">
        <v>2</v>
      </c>
      <c r="B20" s="58"/>
      <c r="C20" s="58"/>
      <c r="D20" s="72" t="s">
        <v>2</v>
      </c>
      <c r="E20" s="67"/>
      <c r="F20" s="67"/>
      <c r="G20" s="72" t="s">
        <v>2</v>
      </c>
    </row>
    <row r="21" spans="1:7" ht="12.75" customHeight="1">
      <c r="A21" s="58"/>
      <c r="B21" s="58"/>
      <c r="C21" s="58"/>
      <c r="D21" s="72" t="s">
        <v>2</v>
      </c>
      <c r="E21" s="67"/>
      <c r="F21" s="67"/>
      <c r="G21" s="72" t="s">
        <v>2</v>
      </c>
    </row>
    <row r="22" spans="1:7" ht="15.75" customHeight="1">
      <c r="A22" s="64" t="s">
        <v>10</v>
      </c>
      <c r="B22" s="58"/>
      <c r="C22" s="58"/>
      <c r="D22" s="72" t="s">
        <v>2</v>
      </c>
      <c r="E22" s="67"/>
      <c r="F22" s="67"/>
      <c r="G22" s="72" t="s">
        <v>2</v>
      </c>
    </row>
    <row r="23" spans="1:7" ht="12.75" customHeight="1">
      <c r="A23" s="66" t="s">
        <v>6</v>
      </c>
      <c r="B23" s="67">
        <v>23814</v>
      </c>
      <c r="C23" s="67">
        <v>21862</v>
      </c>
      <c r="D23" s="68">
        <f>(+B23-C23)/C23</f>
        <v>0.08928734790961486</v>
      </c>
      <c r="E23" s="10">
        <f>SUM(JANUARY!B23+FEBRUARY!B23+MARCH!B22+APRIL!B23)+B23</f>
        <v>107798</v>
      </c>
      <c r="F23" s="10">
        <f>SUM(JANUARY!C23+FEBRUARY!C23+MARCH!C22+APRIL!C23)+C23</f>
        <v>98035</v>
      </c>
      <c r="G23" s="68">
        <f>(+E23-F23)/F23</f>
        <v>0.09958688223593615</v>
      </c>
    </row>
    <row r="24" spans="1:7" ht="12.75" customHeight="1">
      <c r="A24" s="66" t="s">
        <v>7</v>
      </c>
      <c r="B24" s="67">
        <v>104290</v>
      </c>
      <c r="C24" s="67">
        <v>109720</v>
      </c>
      <c r="D24" s="68">
        <f>(+B24-C24)/C24</f>
        <v>-0.0494896099161502</v>
      </c>
      <c r="E24" s="10">
        <f>SUM(JANUARY!B24+FEBRUARY!B24+MARCH!B23+APRIL!B24)+B24</f>
        <v>805448</v>
      </c>
      <c r="F24" s="10">
        <f>SUM(JANUARY!C24+FEBRUARY!C24+MARCH!C23+APRIL!C24)+C24</f>
        <v>798227</v>
      </c>
      <c r="G24" s="68">
        <f>(+E24-F24)/F24</f>
        <v>0.009046298859848138</v>
      </c>
    </row>
    <row r="25" spans="1:7" ht="12.75" customHeight="1">
      <c r="A25" s="69" t="s">
        <v>8</v>
      </c>
      <c r="B25" s="70">
        <f>SUM(B23:B24)</f>
        <v>128104</v>
      </c>
      <c r="C25" s="70">
        <f>SUM(C23:C24)</f>
        <v>131582</v>
      </c>
      <c r="D25" s="71">
        <f>(+B25-C25)/C25</f>
        <v>-0.02643218677326686</v>
      </c>
      <c r="E25" s="70">
        <f>SUM(E23:E24)</f>
        <v>913246</v>
      </c>
      <c r="F25" s="70">
        <f>SUM(F23:F24)</f>
        <v>896262</v>
      </c>
      <c r="G25" s="71">
        <f>(+E25-F25)/F25</f>
        <v>0.01894981601362102</v>
      </c>
    </row>
    <row r="26" spans="1:7" ht="12.75" customHeight="1">
      <c r="A26" s="58"/>
      <c r="B26" s="58"/>
      <c r="C26" s="58"/>
      <c r="D26" s="72" t="s">
        <v>2</v>
      </c>
      <c r="E26" s="67"/>
      <c r="F26" s="67"/>
      <c r="G26" s="72" t="s">
        <v>2</v>
      </c>
    </row>
    <row r="27" spans="1:7" ht="12.75" customHeight="1">
      <c r="A27" s="58"/>
      <c r="B27" s="58"/>
      <c r="C27" s="58"/>
      <c r="D27" s="72" t="s">
        <v>2</v>
      </c>
      <c r="E27" s="67"/>
      <c r="F27" s="67"/>
      <c r="G27" s="72" t="s">
        <v>2</v>
      </c>
    </row>
    <row r="28" spans="1:7" ht="15" customHeight="1">
      <c r="A28" s="64" t="s">
        <v>49</v>
      </c>
      <c r="B28" s="58"/>
      <c r="C28" s="58"/>
      <c r="D28" s="72" t="s">
        <v>2</v>
      </c>
      <c r="E28" s="67"/>
      <c r="F28" s="67"/>
      <c r="G28" s="72" t="s">
        <v>2</v>
      </c>
    </row>
    <row r="29" spans="1:7" ht="12.75" customHeight="1">
      <c r="A29" s="66" t="s">
        <v>6</v>
      </c>
      <c r="B29" s="67">
        <f>SUM(B11+B17+B23)</f>
        <v>117571</v>
      </c>
      <c r="C29" s="67">
        <f>SUM(C11+C17+C23)</f>
        <v>117745</v>
      </c>
      <c r="D29" s="68">
        <f>(+B29-C29)/C29</f>
        <v>-0.001477769756677566</v>
      </c>
      <c r="E29" s="67">
        <f>SUM(E11+E17+E23)</f>
        <v>628840</v>
      </c>
      <c r="F29" s="67">
        <f>SUM(F11+F17+F23)</f>
        <v>594112</v>
      </c>
      <c r="G29" s="68">
        <f>(+E29-F29)/F29</f>
        <v>0.05845362490574168</v>
      </c>
    </row>
    <row r="30" spans="1:7" ht="12.75" customHeight="1">
      <c r="A30" s="66" t="s">
        <v>7</v>
      </c>
      <c r="B30" s="67">
        <f>SUM(B12+B18+B24)</f>
        <v>351804</v>
      </c>
      <c r="C30" s="67">
        <f>SUM(C12+C18+C24)</f>
        <v>364195</v>
      </c>
      <c r="D30" s="68">
        <f>(+B30-C30)/C30</f>
        <v>-0.03402298219360508</v>
      </c>
      <c r="E30" s="67">
        <f>SUM(E12+E18+E24)</f>
        <v>2172216</v>
      </c>
      <c r="F30" s="67">
        <f>SUM(F12+F18+F24)</f>
        <v>2213918</v>
      </c>
      <c r="G30" s="68">
        <f>(+E30-F30)/F30</f>
        <v>-0.018836289329595766</v>
      </c>
    </row>
    <row r="31" spans="1:7" ht="12.75" customHeight="1">
      <c r="A31" s="73" t="s">
        <v>8</v>
      </c>
      <c r="B31" s="74">
        <f>SUM(B29:B30)</f>
        <v>469375</v>
      </c>
      <c r="C31" s="74">
        <f>SUM(C29:C30)</f>
        <v>481940</v>
      </c>
      <c r="D31" s="75">
        <f>(+B31-C31)/C31</f>
        <v>-0.02607171017139063</v>
      </c>
      <c r="E31" s="74">
        <f>SUM(E29:E30)</f>
        <v>2801056</v>
      </c>
      <c r="F31" s="74">
        <f>SUM(F29:F30)</f>
        <v>2808030</v>
      </c>
      <c r="G31" s="75">
        <f>(+E31-F31)/F31</f>
        <v>-0.0024835916995188797</v>
      </c>
    </row>
    <row r="32" spans="1:7" ht="12.75" customHeight="1">
      <c r="A32" s="58"/>
      <c r="B32" s="58"/>
      <c r="C32" s="58"/>
      <c r="D32" s="72" t="s">
        <v>2</v>
      </c>
      <c r="E32" s="58"/>
      <c r="F32" s="67"/>
      <c r="G32" s="76"/>
    </row>
    <row r="33" spans="1:7" ht="12.75" customHeight="1">
      <c r="A33" s="58"/>
      <c r="B33" s="58"/>
      <c r="C33" s="58"/>
      <c r="D33" s="77" t="s">
        <v>2</v>
      </c>
      <c r="F33" s="58"/>
      <c r="G33" s="76"/>
    </row>
    <row r="34" spans="1:7" ht="12.75" customHeight="1">
      <c r="A34" s="107" t="s">
        <v>63</v>
      </c>
      <c r="B34" s="58"/>
      <c r="C34" s="58"/>
      <c r="D34" s="58"/>
      <c r="E34" s="58"/>
      <c r="F34" s="58"/>
      <c r="G34" s="76"/>
    </row>
    <row r="35" spans="1:7" ht="12.75" customHeight="1">
      <c r="A35" s="107" t="s">
        <v>60</v>
      </c>
      <c r="B35" s="58"/>
      <c r="C35" s="58"/>
      <c r="D35" s="58"/>
      <c r="E35" s="58"/>
      <c r="F35" s="58"/>
      <c r="G35" s="76"/>
    </row>
    <row r="36" spans="1:7" ht="12.75" customHeight="1">
      <c r="A36" s="107" t="s">
        <v>61</v>
      </c>
      <c r="B36" s="58"/>
      <c r="C36" s="58"/>
      <c r="D36" s="58"/>
      <c r="E36" s="58"/>
      <c r="F36" s="58"/>
      <c r="G36" s="58"/>
    </row>
    <row r="37" spans="1:7" ht="12.75" customHeight="1">
      <c r="A37" s="107" t="s">
        <v>62</v>
      </c>
      <c r="B37" s="58"/>
      <c r="C37" s="58"/>
      <c r="D37" s="58"/>
      <c r="E37" s="58"/>
      <c r="F37" s="58"/>
      <c r="G37" s="58"/>
    </row>
    <row r="38" spans="1:7" ht="18.75" customHeight="1">
      <c r="A38" s="78"/>
      <c r="B38" s="58"/>
      <c r="C38" s="58"/>
      <c r="D38" s="58"/>
      <c r="E38" s="58"/>
      <c r="F38" s="58"/>
      <c r="G38" s="58"/>
    </row>
    <row r="39" spans="1:7" ht="17.25" customHeight="1">
      <c r="A39" s="79" t="s">
        <v>51</v>
      </c>
      <c r="B39" s="80"/>
      <c r="C39" s="80"/>
      <c r="D39" s="80"/>
      <c r="E39" s="80"/>
      <c r="F39" s="80"/>
      <c r="G39" s="80"/>
    </row>
    <row r="40" spans="1:7" ht="18" customHeight="1">
      <c r="A40" s="79"/>
      <c r="B40" s="80"/>
      <c r="C40" s="80"/>
      <c r="D40" s="80"/>
      <c r="E40" s="80"/>
      <c r="F40" s="80"/>
      <c r="G40" s="80"/>
    </row>
    <row r="41" spans="1:7" ht="18" customHeight="1">
      <c r="A41" s="79"/>
      <c r="B41" s="80"/>
      <c r="C41" s="80"/>
      <c r="D41" s="80"/>
      <c r="E41" s="80"/>
      <c r="F41" s="80"/>
      <c r="G41" s="80"/>
    </row>
    <row r="42" spans="1:7" ht="18" customHeight="1">
      <c r="A42" s="79"/>
      <c r="B42" s="80"/>
      <c r="C42" s="80"/>
      <c r="D42" s="80"/>
      <c r="E42" s="80"/>
      <c r="F42" s="80"/>
      <c r="G42" s="80"/>
    </row>
    <row r="43" spans="1:7" ht="18" customHeight="1">
      <c r="A43" s="79"/>
      <c r="B43" s="80"/>
      <c r="C43" s="80"/>
      <c r="D43" s="80"/>
      <c r="E43" s="80"/>
      <c r="F43" s="80"/>
      <c r="G43" s="80"/>
    </row>
    <row r="44" spans="1:7" ht="18" customHeight="1">
      <c r="A44" s="79"/>
      <c r="B44" s="80"/>
      <c r="C44" s="80"/>
      <c r="D44" s="80"/>
      <c r="E44" s="80"/>
      <c r="F44" s="80"/>
      <c r="G44" s="80"/>
    </row>
    <row r="45" spans="1:7" ht="18" customHeight="1">
      <c r="A45" s="80"/>
      <c r="B45" s="80"/>
      <c r="C45" s="80"/>
      <c r="D45" s="80"/>
      <c r="E45" s="80"/>
      <c r="F45" s="80"/>
      <c r="G45" s="81"/>
    </row>
    <row r="46" spans="1:7" ht="18" customHeight="1">
      <c r="A46" s="82"/>
      <c r="B46" s="82"/>
      <c r="C46" s="83"/>
      <c r="D46" s="82"/>
      <c r="E46" s="82"/>
      <c r="F46" s="82"/>
      <c r="G46" s="82"/>
    </row>
    <row r="47" spans="1:7" ht="18" customHeight="1">
      <c r="A47" s="82"/>
      <c r="B47" s="82"/>
      <c r="C47" s="83"/>
      <c r="D47" s="82"/>
      <c r="E47" s="82"/>
      <c r="F47" s="82"/>
      <c r="G47" s="82"/>
    </row>
    <row r="48" spans="1:7" ht="18" customHeight="1">
      <c r="A48" s="82"/>
      <c r="B48" s="82"/>
      <c r="C48" s="83"/>
      <c r="D48" s="82"/>
      <c r="E48" s="82"/>
      <c r="F48" s="82"/>
      <c r="G48" s="82"/>
    </row>
    <row r="49" spans="1:7" ht="18" customHeight="1">
      <c r="A49" s="82"/>
      <c r="B49" s="82"/>
      <c r="C49" s="83"/>
      <c r="D49" s="82"/>
      <c r="E49" s="82"/>
      <c r="F49" s="82"/>
      <c r="G49" s="82"/>
    </row>
    <row r="50" spans="1:7" ht="15.75">
      <c r="A50" s="82" t="s">
        <v>13</v>
      </c>
      <c r="B50" s="82"/>
      <c r="C50" s="83"/>
      <c r="D50" s="82"/>
      <c r="E50" s="82"/>
      <c r="F50" s="82"/>
      <c r="G50" s="82"/>
    </row>
    <row r="51" spans="1:7" ht="15.75">
      <c r="A51" s="82" t="s">
        <v>14</v>
      </c>
      <c r="B51" s="82"/>
      <c r="C51" s="83"/>
      <c r="D51" s="82"/>
      <c r="E51" s="82"/>
      <c r="F51" s="82"/>
      <c r="G51" s="82"/>
    </row>
    <row r="52" spans="1:7" ht="15.75">
      <c r="A52" s="54" t="s">
        <v>100</v>
      </c>
      <c r="B52" s="83"/>
      <c r="C52" s="83"/>
      <c r="D52" s="82"/>
      <c r="E52" s="82"/>
      <c r="F52" s="82"/>
      <c r="G52" s="82"/>
    </row>
    <row r="53" spans="1:7" ht="12.75">
      <c r="A53" s="84"/>
      <c r="B53" s="84"/>
      <c r="C53" s="84"/>
      <c r="D53" s="84"/>
      <c r="E53" s="84"/>
      <c r="F53" s="84"/>
      <c r="G53" s="84"/>
    </row>
    <row r="54" spans="1:7" ht="12.75">
      <c r="A54" s="58"/>
      <c r="B54" s="58"/>
      <c r="C54" s="64"/>
      <c r="D54" s="64"/>
      <c r="E54" s="85"/>
      <c r="F54" s="80"/>
      <c r="G54" s="69"/>
    </row>
    <row r="55" spans="1:7" ht="12.75">
      <c r="A55" s="86" t="s">
        <v>16</v>
      </c>
      <c r="B55" s="61" t="s">
        <v>100</v>
      </c>
      <c r="C55" s="61" t="s">
        <v>73</v>
      </c>
      <c r="D55" s="62" t="s">
        <v>48</v>
      </c>
      <c r="E55" s="63" t="s">
        <v>112</v>
      </c>
      <c r="F55" s="63" t="s">
        <v>76</v>
      </c>
      <c r="G55" s="62" t="s">
        <v>5</v>
      </c>
    </row>
    <row r="56" spans="1:7" ht="12.75">
      <c r="A56" s="86"/>
      <c r="B56" s="87"/>
      <c r="C56" s="87"/>
      <c r="D56" s="65"/>
      <c r="E56" s="88"/>
      <c r="F56" s="88"/>
      <c r="G56" s="69"/>
    </row>
    <row r="57" spans="1:7" ht="12.75">
      <c r="A57" s="64" t="s">
        <v>4</v>
      </c>
      <c r="B57" s="70">
        <f>B58+B59</f>
        <v>81224</v>
      </c>
      <c r="C57" s="70">
        <f>C58+C59</f>
        <v>85108</v>
      </c>
      <c r="D57" s="71">
        <f>(+B57-C57)/C57</f>
        <v>-0.045636132913474646</v>
      </c>
      <c r="E57" s="70">
        <f>SUM(E58+E59)</f>
        <v>450712</v>
      </c>
      <c r="F57" s="70">
        <f>SUM(F58+F59)</f>
        <v>438620</v>
      </c>
      <c r="G57" s="71">
        <f>(+E57-F57)/F57</f>
        <v>0.02756828234006657</v>
      </c>
    </row>
    <row r="58" spans="1:7" ht="12.75">
      <c r="A58" s="86" t="s">
        <v>18</v>
      </c>
      <c r="B58" s="30">
        <v>81224</v>
      </c>
      <c r="C58" s="30">
        <v>85108</v>
      </c>
      <c r="D58" s="68">
        <f>(+B58-C58)/C58</f>
        <v>-0.045636132913474646</v>
      </c>
      <c r="E58" s="10">
        <f>SUM(JANUARY!B58+FEBRUARY!B58+MARCH!B57+APRIL!B58)+B58</f>
        <v>450712</v>
      </c>
      <c r="F58" s="10">
        <f>SUM(JANUARY!C58+FEBRUARY!C58+MARCH!C57+APRIL!C58)+C58</f>
        <v>438620</v>
      </c>
      <c r="G58" s="68">
        <f>(+E58-F58)/F58</f>
        <v>0.02756828234006657</v>
      </c>
    </row>
    <row r="59" spans="1:7" ht="12.75">
      <c r="A59" s="86" t="s">
        <v>19</v>
      </c>
      <c r="B59" s="89">
        <v>0</v>
      </c>
      <c r="C59" s="89">
        <v>0</v>
      </c>
      <c r="D59" s="68">
        <v>0</v>
      </c>
      <c r="E59" s="10">
        <f>SUM(JANUARY!B59+FEBRUARY!B59+MARCH!B58+APRIL!B59)+B59</f>
        <v>0</v>
      </c>
      <c r="F59" s="10">
        <f>SUM(JANUARY!C59+FEBRUARY!C59+MARCH!C58+APRIL!C59)+C59</f>
        <v>0</v>
      </c>
      <c r="G59" s="68">
        <v>0</v>
      </c>
    </row>
    <row r="60" spans="1:7" ht="12.75">
      <c r="A60" s="86"/>
      <c r="B60" s="90"/>
      <c r="C60" s="90"/>
      <c r="D60" s="91"/>
      <c r="E60" s="69"/>
      <c r="F60" s="69"/>
      <c r="G60" s="91"/>
    </row>
    <row r="61" spans="1:7" ht="12.75">
      <c r="A61" s="64" t="s">
        <v>9</v>
      </c>
      <c r="B61" s="70">
        <f>B62+B63</f>
        <v>12533</v>
      </c>
      <c r="C61" s="70">
        <f>C62+C63</f>
        <v>10775</v>
      </c>
      <c r="D61" s="71">
        <f>(+B61-C61)/C61</f>
        <v>0.1631554524361949</v>
      </c>
      <c r="E61" s="70">
        <f>E62+E63</f>
        <v>70330</v>
      </c>
      <c r="F61" s="70">
        <f>F62+F63</f>
        <v>57457</v>
      </c>
      <c r="G61" s="71">
        <f>(+E61-F61)/F61</f>
        <v>0.2240458081695877</v>
      </c>
    </row>
    <row r="62" spans="1:7" ht="12.75">
      <c r="A62" s="59" t="s">
        <v>20</v>
      </c>
      <c r="B62" s="67">
        <v>12472</v>
      </c>
      <c r="C62" s="67">
        <v>10775</v>
      </c>
      <c r="D62" s="68">
        <f>(+B62-C62)/C62</f>
        <v>0.1574941995359629</v>
      </c>
      <c r="E62" s="10">
        <f>SUM(JANUARY!B62+FEBRUARY!B62+MARCH!B61+APRIL!B62)+B62</f>
        <v>70033</v>
      </c>
      <c r="F62" s="10">
        <f>SUM(JANUARY!C62+FEBRUARY!C62+MARCH!C61+APRIL!C62)+C62</f>
        <v>57457</v>
      </c>
      <c r="G62" s="68">
        <f>(+E62-F62)/F62</f>
        <v>0.21887672520319543</v>
      </c>
    </row>
    <row r="63" spans="1:7" ht="12.75">
      <c r="A63" s="59" t="s">
        <v>21</v>
      </c>
      <c r="B63" s="92">
        <v>61</v>
      </c>
      <c r="C63" s="92">
        <v>0</v>
      </c>
      <c r="D63" s="68">
        <v>1</v>
      </c>
      <c r="E63" s="10">
        <f>SUM(JANUARY!B63+FEBRUARY!B63+MARCH!B62+APRIL!B63)+B63</f>
        <v>297</v>
      </c>
      <c r="F63" s="10">
        <f>SUM(JANUARY!C63+FEBRUARY!C63+MARCH!C62+APRIL!C63)+C63</f>
        <v>0</v>
      </c>
      <c r="G63" s="68">
        <v>1</v>
      </c>
    </row>
    <row r="64" spans="1:7" ht="12.75">
      <c r="A64" s="86"/>
      <c r="B64" s="90"/>
      <c r="C64" s="90"/>
      <c r="D64" s="91"/>
      <c r="E64" s="69"/>
      <c r="F64" s="69"/>
      <c r="G64" s="91"/>
    </row>
    <row r="65" spans="1:7" ht="12.75">
      <c r="A65" s="86" t="s">
        <v>22</v>
      </c>
      <c r="B65" s="35">
        <f>B67+B73+B78+B82+B83+B84+B86+B91+B92+B93+B94</f>
        <v>23814</v>
      </c>
      <c r="C65" s="35">
        <f>C67+C73+C78+C82+C83+C84+C86+C91+C92+C93+C94</f>
        <v>21862</v>
      </c>
      <c r="D65" s="71">
        <f>(+B65-C65)/C65</f>
        <v>0.08928734790961486</v>
      </c>
      <c r="E65" s="35">
        <f>E67+E73+E78+E82+E83+E84+E86+E91+E92+E93+E94</f>
        <v>107798</v>
      </c>
      <c r="F65" s="35">
        <f>F67+F73+F78+F82+F83+F84+F86+F91+F92+F93+F94</f>
        <v>98035</v>
      </c>
      <c r="G65" s="71">
        <f>(+E65-F65)/F65</f>
        <v>0.09958688223593615</v>
      </c>
    </row>
    <row r="66" spans="1:7" ht="12.75">
      <c r="A66" s="86"/>
      <c r="B66" s="35"/>
      <c r="C66" s="35"/>
      <c r="D66" s="71"/>
      <c r="E66" s="35"/>
      <c r="F66" s="35"/>
      <c r="G66" s="68"/>
    </row>
    <row r="67" spans="1:7" ht="12.75">
      <c r="A67" s="64" t="s">
        <v>23</v>
      </c>
      <c r="B67" s="36">
        <f>SUM(B68:B71)</f>
        <v>10038</v>
      </c>
      <c r="C67" s="36">
        <f>SUM(C68:C71)</f>
        <v>9678</v>
      </c>
      <c r="D67" s="71">
        <f>(+B67-C67)/C67</f>
        <v>0.037197768133911964</v>
      </c>
      <c r="E67" s="36">
        <f>SUM(E68:E71)</f>
        <v>39888</v>
      </c>
      <c r="F67" s="36">
        <f>SUM(F68:F71)</f>
        <v>35468</v>
      </c>
      <c r="G67" s="71">
        <f>(+E67-F67)/F67</f>
        <v>0.12461937521145822</v>
      </c>
    </row>
    <row r="68" spans="1:7" ht="12.75">
      <c r="A68" s="59" t="s">
        <v>24</v>
      </c>
      <c r="B68" s="67">
        <v>8007</v>
      </c>
      <c r="C68" s="67">
        <v>7513</v>
      </c>
      <c r="D68" s="68">
        <f>(+B68-C68)/C68</f>
        <v>0.06575269532809797</v>
      </c>
      <c r="E68" s="10">
        <f>SUM(JANUARY!B68+FEBRUARY!B68+MARCH!B67+APRIL!B68)+B68</f>
        <v>32230</v>
      </c>
      <c r="F68" s="10">
        <f>SUM(JANUARY!C68+FEBRUARY!C68+MARCH!C67+APRIL!C68)+C68</f>
        <v>27567</v>
      </c>
      <c r="G68" s="68">
        <f>(+E68-F68)/F68</f>
        <v>0.16915152174701636</v>
      </c>
    </row>
    <row r="69" spans="1:7" ht="12.75">
      <c r="A69" s="59" t="s">
        <v>25</v>
      </c>
      <c r="B69" s="67">
        <v>1896</v>
      </c>
      <c r="C69" s="67">
        <v>2005</v>
      </c>
      <c r="D69" s="68">
        <f>(+B69-C69)/C69</f>
        <v>-0.0543640897755611</v>
      </c>
      <c r="E69" s="10">
        <f>SUM(JANUARY!B69+FEBRUARY!B69+MARCH!B68+APRIL!B69)+B69</f>
        <v>7286</v>
      </c>
      <c r="F69" s="10">
        <f>SUM(JANUARY!C69+FEBRUARY!C69+MARCH!C68+APRIL!C69)+C69</f>
        <v>7519</v>
      </c>
      <c r="G69" s="68">
        <f>(+E69-F69)/F69</f>
        <v>-0.03098816331959037</v>
      </c>
    </row>
    <row r="70" spans="1:7" ht="12.75">
      <c r="A70" s="34" t="s">
        <v>64</v>
      </c>
      <c r="B70" s="10">
        <v>66</v>
      </c>
      <c r="C70" s="10">
        <v>86</v>
      </c>
      <c r="D70" s="11">
        <f>(+B70-C70)/C70*100</f>
        <v>-23.25581395348837</v>
      </c>
      <c r="E70" s="10">
        <f>SUM(JANUARY!B70+FEBRUARY!B70+MARCH!B69+APRIL!B70)+B70</f>
        <v>151</v>
      </c>
      <c r="F70" s="10">
        <f>SUM(JANUARY!C70+FEBRUARY!C70+MARCH!C69+APRIL!C70)+C70</f>
        <v>181</v>
      </c>
      <c r="G70" s="11">
        <f>(+E70-F70)/F70*100</f>
        <v>-16.574585635359114</v>
      </c>
    </row>
    <row r="71" spans="1:7" ht="12.75">
      <c r="A71" s="59" t="s">
        <v>26</v>
      </c>
      <c r="B71" s="67">
        <v>69</v>
      </c>
      <c r="C71" s="67">
        <v>74</v>
      </c>
      <c r="D71" s="68">
        <f>(+B71-C71)/C71</f>
        <v>-0.06756756756756757</v>
      </c>
      <c r="E71" s="10">
        <f>SUM(JANUARY!B71+FEBRUARY!B71+MARCH!B70+APRIL!B71)+B71</f>
        <v>221</v>
      </c>
      <c r="F71" s="10">
        <f>SUM(JANUARY!C71+FEBRUARY!C71+MARCH!C70+APRIL!C71)+C71</f>
        <v>201</v>
      </c>
      <c r="G71" s="68">
        <f>(+E71-F71)/F71</f>
        <v>0.09950248756218906</v>
      </c>
    </row>
    <row r="72" spans="1:7" ht="12.75">
      <c r="A72" s="59"/>
      <c r="B72" s="67"/>
      <c r="C72" s="67"/>
      <c r="D72" s="68"/>
      <c r="E72" s="67"/>
      <c r="F72" s="67"/>
      <c r="G72" s="68"/>
    </row>
    <row r="73" spans="1:7" ht="12.75">
      <c r="A73" s="64" t="s">
        <v>27</v>
      </c>
      <c r="B73" s="70">
        <f>SUM(B74:B76)</f>
        <v>772</v>
      </c>
      <c r="C73" s="70">
        <f>SUM(C74:C76)</f>
        <v>964</v>
      </c>
      <c r="D73" s="71">
        <f>(+B73-C73)/C73</f>
        <v>-0.1991701244813278</v>
      </c>
      <c r="E73" s="70">
        <f>SUM(E74:E76)</f>
        <v>3843</v>
      </c>
      <c r="F73" s="70">
        <f>SUM(F74:F76)</f>
        <v>3948</v>
      </c>
      <c r="G73" s="71">
        <f>(+E73-F73)/F73</f>
        <v>-0.026595744680851064</v>
      </c>
    </row>
    <row r="74" spans="1:7" ht="12.75">
      <c r="A74" s="59" t="s">
        <v>28</v>
      </c>
      <c r="B74" s="67">
        <v>282</v>
      </c>
      <c r="C74" s="67">
        <v>206</v>
      </c>
      <c r="D74" s="68">
        <f>(+B74-C74)/C74</f>
        <v>0.36893203883495146</v>
      </c>
      <c r="E74" s="10">
        <f>SUM(JANUARY!B74+FEBRUARY!B74+MARCH!B73+APRIL!B74)+B74</f>
        <v>1372</v>
      </c>
      <c r="F74" s="10">
        <f>SUM(JANUARY!C74+FEBRUARY!C74+MARCH!C73+APRIL!C74)+C74</f>
        <v>1168</v>
      </c>
      <c r="G74" s="68">
        <f>(+E74-F74)/F74</f>
        <v>0.17465753424657535</v>
      </c>
    </row>
    <row r="75" spans="1:7" ht="12.75">
      <c r="A75" s="59" t="s">
        <v>29</v>
      </c>
      <c r="B75" s="67">
        <v>165</v>
      </c>
      <c r="C75" s="67">
        <v>247</v>
      </c>
      <c r="D75" s="68">
        <f>(+B75-C75)/C75</f>
        <v>-0.3319838056680162</v>
      </c>
      <c r="E75" s="10">
        <f>SUM(JANUARY!B75+FEBRUARY!B75+MARCH!B74+APRIL!B75)+B75</f>
        <v>798</v>
      </c>
      <c r="F75" s="10">
        <f>SUM(JANUARY!C75+FEBRUARY!C75+MARCH!C74+APRIL!C75)+C75</f>
        <v>1046</v>
      </c>
      <c r="G75" s="68">
        <f>(+E75-F75)/F75</f>
        <v>-0.23709369024856597</v>
      </c>
    </row>
    <row r="76" spans="1:7" ht="12.75">
      <c r="A76" s="59" t="s">
        <v>30</v>
      </c>
      <c r="B76" s="67">
        <v>325</v>
      </c>
      <c r="C76" s="67">
        <v>511</v>
      </c>
      <c r="D76" s="68">
        <f>(+B76-C76)/C76</f>
        <v>-0.3639921722113503</v>
      </c>
      <c r="E76" s="10">
        <f>SUM(JANUARY!B76+FEBRUARY!B76+MARCH!B75+APRIL!B76)+B76</f>
        <v>1673</v>
      </c>
      <c r="F76" s="10">
        <f>SUM(JANUARY!C76+FEBRUARY!C76+MARCH!C75+APRIL!C76)+C76</f>
        <v>1734</v>
      </c>
      <c r="G76" s="68">
        <f>(+E76-F76)/F76</f>
        <v>-0.03517877739331027</v>
      </c>
    </row>
    <row r="77" spans="1:7" ht="12.75">
      <c r="A77" s="59"/>
      <c r="B77" s="67"/>
      <c r="C77" s="67"/>
      <c r="D77" s="68"/>
      <c r="E77" s="67"/>
      <c r="F77" s="67"/>
      <c r="G77" s="68"/>
    </row>
    <row r="78" spans="1:7" ht="12.75">
      <c r="A78" s="64" t="s">
        <v>31</v>
      </c>
      <c r="B78" s="70">
        <f>SUM(B79:B80)</f>
        <v>878</v>
      </c>
      <c r="C78" s="70">
        <f>SUM(C79:C80)</f>
        <v>809</v>
      </c>
      <c r="D78" s="71">
        <f>(+B78-C78)/C78</f>
        <v>0.08529048207663782</v>
      </c>
      <c r="E78" s="70">
        <f>SUM(E79:E80)</f>
        <v>3515</v>
      </c>
      <c r="F78" s="70">
        <f>SUM(F79:F80)</f>
        <v>3023</v>
      </c>
      <c r="G78" s="71">
        <f>(+E78-F78)/F78</f>
        <v>0.1627522328812438</v>
      </c>
    </row>
    <row r="79" spans="1:7" ht="12.75">
      <c r="A79" s="59" t="s">
        <v>32</v>
      </c>
      <c r="B79" s="67">
        <v>380</v>
      </c>
      <c r="C79" s="67">
        <v>363</v>
      </c>
      <c r="D79" s="68">
        <f>(+B79-C79)/C79</f>
        <v>0.046831955922865015</v>
      </c>
      <c r="E79" s="10">
        <f>SUM(JANUARY!B79+FEBRUARY!B79+MARCH!B78+APRIL!B79)+B79</f>
        <v>1708</v>
      </c>
      <c r="F79" s="10">
        <f>SUM(JANUARY!C79+FEBRUARY!C79+MARCH!C78+APRIL!C79)+C79</f>
        <v>1525</v>
      </c>
      <c r="G79" s="68">
        <f>(+E79-F79)/F79</f>
        <v>0.12</v>
      </c>
    </row>
    <row r="80" spans="1:7" ht="12.75">
      <c r="A80" s="59" t="s">
        <v>33</v>
      </c>
      <c r="B80" s="67">
        <v>498</v>
      </c>
      <c r="C80" s="67">
        <v>446</v>
      </c>
      <c r="D80" s="68">
        <f>(+B80-C80)/C80</f>
        <v>0.11659192825112108</v>
      </c>
      <c r="E80" s="10">
        <f>SUM(JANUARY!B80+FEBRUARY!B80+MARCH!B79+APRIL!B80)+B80</f>
        <v>1807</v>
      </c>
      <c r="F80" s="10">
        <f>SUM(JANUARY!C80+FEBRUARY!C80+MARCH!C79+APRIL!C80)+C80</f>
        <v>1498</v>
      </c>
      <c r="G80" s="68">
        <f>(+E80-F80)/F80</f>
        <v>0.20627503337783712</v>
      </c>
    </row>
    <row r="81" spans="1:7" ht="12.75">
      <c r="A81" s="59"/>
      <c r="B81" s="67"/>
      <c r="C81" s="67"/>
      <c r="D81" s="68"/>
      <c r="E81" s="67"/>
      <c r="F81" s="67"/>
      <c r="G81" s="68"/>
    </row>
    <row r="82" spans="1:7" ht="12.75">
      <c r="A82" s="64" t="s">
        <v>34</v>
      </c>
      <c r="B82" s="70">
        <v>1993</v>
      </c>
      <c r="C82" s="70">
        <v>2339</v>
      </c>
      <c r="D82" s="93">
        <f>(+B82-C82)/C82</f>
        <v>-0.14792646430098333</v>
      </c>
      <c r="E82" s="105">
        <f>SUM(JANUARY!B82+FEBRUARY!B82+MARCH!B81+APRIL!B82)+B82</f>
        <v>8305</v>
      </c>
      <c r="F82" s="105">
        <f>SUM(JANUARY!C82+FEBRUARY!C82+MARCH!C81+APRIL!C82)+C82</f>
        <v>8727</v>
      </c>
      <c r="G82" s="71">
        <f>(+E82-F82)/F82</f>
        <v>-0.04835567778159734</v>
      </c>
    </row>
    <row r="83" spans="1:7" ht="12.75">
      <c r="A83" s="64" t="s">
        <v>35</v>
      </c>
      <c r="B83" s="70">
        <v>602</v>
      </c>
      <c r="C83" s="70">
        <v>488</v>
      </c>
      <c r="D83" s="93">
        <f>(+B83-C83)/C83</f>
        <v>0.2336065573770492</v>
      </c>
      <c r="E83" s="105">
        <f>SUM(JANUARY!B83+FEBRUARY!B83+MARCH!B82+APRIL!B83)+B83</f>
        <v>2425</v>
      </c>
      <c r="F83" s="105">
        <f>SUM(JANUARY!C83+FEBRUARY!C83+MARCH!C82+APRIL!C83)+C83</f>
        <v>2157</v>
      </c>
      <c r="G83" s="71">
        <f>(+E83-F83)/F83</f>
        <v>0.12424663885025498</v>
      </c>
    </row>
    <row r="84" spans="1:7" ht="12.75">
      <c r="A84" s="64" t="s">
        <v>36</v>
      </c>
      <c r="B84" s="70">
        <v>124</v>
      </c>
      <c r="C84" s="70">
        <v>87</v>
      </c>
      <c r="D84" s="93">
        <f>(+B84-C84)/C84</f>
        <v>0.42528735632183906</v>
      </c>
      <c r="E84" s="105">
        <f>SUM(JANUARY!B84+FEBRUARY!B84+MARCH!B83+APRIL!B84)+B84</f>
        <v>371</v>
      </c>
      <c r="F84" s="105">
        <f>SUM(JANUARY!C84+FEBRUARY!C84+MARCH!C83+APRIL!C84)+C84</f>
        <v>357</v>
      </c>
      <c r="G84" s="71">
        <f>(+E84-F84)/F84</f>
        <v>0.0392156862745098</v>
      </c>
    </row>
    <row r="85" spans="1:7" ht="12.75">
      <c r="A85" s="64"/>
      <c r="B85" s="70"/>
      <c r="C85" s="70"/>
      <c r="D85" s="71"/>
      <c r="E85" s="70"/>
      <c r="F85" s="70"/>
      <c r="G85" s="71"/>
    </row>
    <row r="86" spans="1:7" ht="12.75">
      <c r="A86" s="64" t="s">
        <v>37</v>
      </c>
      <c r="B86" s="70">
        <f>SUM(B87:B89)</f>
        <v>3644</v>
      </c>
      <c r="C86" s="70">
        <f>SUM(C87:C89)</f>
        <v>2601</v>
      </c>
      <c r="D86" s="71">
        <f>(+B86-C86)/C86</f>
        <v>0.40099961553248753</v>
      </c>
      <c r="E86" s="70">
        <f>SUM(E87:E89)</f>
        <v>18519</v>
      </c>
      <c r="F86" s="70">
        <f>SUM(F87:F89)</f>
        <v>15379</v>
      </c>
      <c r="G86" s="71">
        <f>(+E86-F86)/F86</f>
        <v>0.2041745237011509</v>
      </c>
    </row>
    <row r="87" spans="1:7" ht="12.75">
      <c r="A87" s="59" t="s">
        <v>38</v>
      </c>
      <c r="B87" s="67">
        <v>290</v>
      </c>
      <c r="C87" s="67">
        <v>224</v>
      </c>
      <c r="D87" s="68">
        <f>(+B87-C87)/C87</f>
        <v>0.29464285714285715</v>
      </c>
      <c r="E87" s="10">
        <f>SUM(JANUARY!B87+FEBRUARY!B87+MARCH!B86+APRIL!B87)+B87</f>
        <v>1558</v>
      </c>
      <c r="F87" s="10">
        <f>SUM(JANUARY!C87+FEBRUARY!C87+MARCH!C86+APRIL!C87)+C87</f>
        <v>1266</v>
      </c>
      <c r="G87" s="68">
        <f>(+E87-F87)/F87</f>
        <v>0.23064770932069512</v>
      </c>
    </row>
    <row r="88" spans="1:7" ht="12.75">
      <c r="A88" s="59" t="s">
        <v>39</v>
      </c>
      <c r="B88" s="67">
        <v>3221</v>
      </c>
      <c r="C88" s="67">
        <v>2209</v>
      </c>
      <c r="D88" s="68">
        <f>(+B88-C88)/C88</f>
        <v>0.45812584880036217</v>
      </c>
      <c r="E88" s="10">
        <f>SUM(JANUARY!B88+FEBRUARY!B88+MARCH!B87+APRIL!B88)+B88</f>
        <v>16392</v>
      </c>
      <c r="F88" s="10">
        <f>SUM(JANUARY!C88+FEBRUARY!C88+MARCH!C87+APRIL!C88)+C88</f>
        <v>13508</v>
      </c>
      <c r="G88" s="68">
        <f>(+E88-F88)/F88</f>
        <v>0.21350310926858157</v>
      </c>
    </row>
    <row r="89" spans="1:7" ht="12.75">
      <c r="A89" s="59" t="s">
        <v>40</v>
      </c>
      <c r="B89" s="67">
        <v>133</v>
      </c>
      <c r="C89" s="67">
        <v>168</v>
      </c>
      <c r="D89" s="68">
        <f>(+B89-C89)/C89</f>
        <v>-0.20833333333333334</v>
      </c>
      <c r="E89" s="10">
        <f>SUM(JANUARY!B89+FEBRUARY!B89+MARCH!B88+APRIL!B89)+B89</f>
        <v>569</v>
      </c>
      <c r="F89" s="10">
        <f>SUM(JANUARY!C89+FEBRUARY!C89+MARCH!C88+APRIL!C89)+C89</f>
        <v>605</v>
      </c>
      <c r="G89" s="68">
        <f>(+E89-F89)/F89</f>
        <v>-0.05950413223140496</v>
      </c>
    </row>
    <row r="90" spans="1:7" ht="12.75">
      <c r="A90" s="59"/>
      <c r="B90" s="67"/>
      <c r="C90" s="67"/>
      <c r="D90" s="68"/>
      <c r="E90" s="67"/>
      <c r="F90" s="67"/>
      <c r="G90" s="68"/>
    </row>
    <row r="91" spans="1:7" ht="12.75">
      <c r="A91" s="64" t="s">
        <v>41</v>
      </c>
      <c r="B91" s="70">
        <v>4218</v>
      </c>
      <c r="C91" s="70">
        <v>3295</v>
      </c>
      <c r="D91" s="71">
        <f>(+B91-C91)/C91</f>
        <v>0.2801213960546282</v>
      </c>
      <c r="E91" s="105">
        <f>SUM(JANUARY!B91+FEBRUARY!B91+MARCH!B90+APRIL!B91)+B91</f>
        <v>22889</v>
      </c>
      <c r="F91" s="105">
        <f>SUM(JANUARY!C91+FEBRUARY!C91+MARCH!C90+APRIL!C91)+C91</f>
        <v>20168</v>
      </c>
      <c r="G91" s="71">
        <f>(+E91-F91)/F91</f>
        <v>0.13491669972233242</v>
      </c>
    </row>
    <row r="92" spans="1:7" ht="12.75">
      <c r="A92" s="64" t="s">
        <v>42</v>
      </c>
      <c r="B92" s="70">
        <v>9</v>
      </c>
      <c r="C92" s="70">
        <v>33</v>
      </c>
      <c r="D92" s="71">
        <f>(+B92-C92)/C92</f>
        <v>-0.7272727272727273</v>
      </c>
      <c r="E92" s="105">
        <f>SUM(JANUARY!B92+FEBRUARY!B92+MARCH!B91+APRIL!B92)+B92</f>
        <v>50</v>
      </c>
      <c r="F92" s="105">
        <f>SUM(JANUARY!C92+FEBRUARY!C92+MARCH!C91+APRIL!C92)+C92</f>
        <v>97</v>
      </c>
      <c r="G92" s="71">
        <f>(+E92-F92)/F92</f>
        <v>-0.4845360824742268</v>
      </c>
    </row>
    <row r="93" spans="1:7" ht="12.75">
      <c r="A93" s="64" t="s">
        <v>43</v>
      </c>
      <c r="B93" s="70">
        <v>72</v>
      </c>
      <c r="C93" s="70">
        <v>94</v>
      </c>
      <c r="D93" s="71">
        <f>(+B93-C93)/C93</f>
        <v>-0.23404255319148937</v>
      </c>
      <c r="E93" s="105">
        <f>SUM(JANUARY!B93+FEBRUARY!B93+MARCH!B92+APRIL!B93)+B93</f>
        <v>336</v>
      </c>
      <c r="F93" s="105">
        <f>SUM(JANUARY!C93+FEBRUARY!C93+MARCH!C92+APRIL!C93)+C93</f>
        <v>531</v>
      </c>
      <c r="G93" s="71">
        <f>(+E93-F93)/F93</f>
        <v>-0.3672316384180791</v>
      </c>
    </row>
    <row r="94" spans="1:7" ht="12.75">
      <c r="A94" s="64" t="s">
        <v>44</v>
      </c>
      <c r="B94" s="70">
        <v>1464</v>
      </c>
      <c r="C94" s="70">
        <v>1474</v>
      </c>
      <c r="D94" s="71">
        <f>(+B94-C94)/C94</f>
        <v>-0.0067842605156037995</v>
      </c>
      <c r="E94" s="105">
        <f>SUM(JANUARY!B94+FEBRUARY!B94+MARCH!B93+APRIL!B94)+B94</f>
        <v>7657</v>
      </c>
      <c r="F94" s="105">
        <f>SUM(JANUARY!C94+FEBRUARY!C94+MARCH!C93+APRIL!C94)+C94</f>
        <v>8180</v>
      </c>
      <c r="G94" s="71">
        <f>(+E94-F94)/F94</f>
        <v>-0.06393643031784842</v>
      </c>
    </row>
    <row r="95" spans="1:7" ht="12.75">
      <c r="A95" s="86"/>
      <c r="B95" s="67"/>
      <c r="C95" s="67"/>
      <c r="D95" s="72"/>
      <c r="E95" s="67"/>
      <c r="F95" s="67"/>
      <c r="G95" s="72"/>
    </row>
    <row r="96" spans="1:7" ht="12.75">
      <c r="A96" s="64" t="s">
        <v>45</v>
      </c>
      <c r="B96" s="70">
        <f>SUM(B57+B61+B65)</f>
        <v>117571</v>
      </c>
      <c r="C96" s="70">
        <f>SUM(C57+C61+C65)</f>
        <v>117745</v>
      </c>
      <c r="D96" s="71">
        <f>(+B96-C96)/C96</f>
        <v>-0.001477769756677566</v>
      </c>
      <c r="E96" s="70">
        <f>SUM(E57+E61+E65)</f>
        <v>628840</v>
      </c>
      <c r="F96" s="70">
        <f>SUM(F57+F61+F65)</f>
        <v>594112</v>
      </c>
      <c r="G96" s="71">
        <f>(+E96-F96)/F96</f>
        <v>0.05845362490574168</v>
      </c>
    </row>
    <row r="97" ht="12.75">
      <c r="A97" s="111"/>
    </row>
    <row r="98" spans="1:7" ht="12.75">
      <c r="A98" s="79"/>
      <c r="B98" s="80"/>
      <c r="C98" s="80"/>
      <c r="D98" s="80"/>
      <c r="E98" s="80"/>
      <c r="F98" s="80"/>
      <c r="G98" s="80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showGridLines="0" zoomScalePageLayoutView="0" workbookViewId="0" topLeftCell="A1">
      <selection activeCell="E23" sqref="E23"/>
    </sheetView>
  </sheetViews>
  <sheetFormatPr defaultColWidth="8.00390625" defaultRowHeight="12.75"/>
  <cols>
    <col min="1" max="1" width="17.75390625" style="94" customWidth="1"/>
    <col min="2" max="3" width="11.125" style="94" customWidth="1"/>
    <col min="4" max="4" width="7.75390625" style="94" customWidth="1"/>
    <col min="5" max="6" width="12.875" style="94" customWidth="1"/>
    <col min="7" max="7" width="8.875" style="94" customWidth="1"/>
    <col min="8" max="16384" width="8.00390625" style="94" customWidth="1"/>
  </cols>
  <sheetData>
    <row r="1" spans="1:7" ht="15.75">
      <c r="A1" s="148" t="s">
        <v>46</v>
      </c>
      <c r="B1" s="148"/>
      <c r="C1" s="148"/>
      <c r="D1" s="148"/>
      <c r="E1" s="148"/>
      <c r="F1" s="148"/>
      <c r="G1" s="148"/>
    </row>
    <row r="3" spans="1:7" ht="15.75">
      <c r="A3" s="145" t="s">
        <v>101</v>
      </c>
      <c r="B3" s="146"/>
      <c r="C3" s="146"/>
      <c r="D3" s="146"/>
      <c r="E3" s="146"/>
      <c r="F3" s="146"/>
      <c r="G3" s="146"/>
    </row>
    <row r="4" spans="1:6" ht="10.5" customHeight="1">
      <c r="A4" s="149"/>
      <c r="B4" s="149"/>
      <c r="C4" s="149"/>
      <c r="D4" s="149"/>
      <c r="E4" s="149"/>
      <c r="F4" s="149"/>
    </row>
    <row r="5" spans="1:7" ht="15.75">
      <c r="A5" s="148" t="s">
        <v>1</v>
      </c>
      <c r="B5" s="148"/>
      <c r="C5" s="148"/>
      <c r="D5" s="148"/>
      <c r="E5" s="148"/>
      <c r="F5" s="148"/>
      <c r="G5" s="148"/>
    </row>
    <row r="6" ht="6.75" customHeight="1"/>
    <row r="7" ht="6.75" customHeight="1"/>
    <row r="9" spans="2:7" ht="12.75">
      <c r="B9" s="109" t="s">
        <v>110</v>
      </c>
      <c r="C9" s="109" t="s">
        <v>77</v>
      </c>
      <c r="D9" s="95" t="s">
        <v>5</v>
      </c>
      <c r="E9" s="108" t="s">
        <v>111</v>
      </c>
      <c r="F9" s="108" t="s">
        <v>78</v>
      </c>
      <c r="G9" s="96" t="s">
        <v>5</v>
      </c>
    </row>
    <row r="10" ht="15" customHeight="1">
      <c r="A10" s="95" t="s">
        <v>4</v>
      </c>
    </row>
    <row r="11" spans="1:7" ht="12.75">
      <c r="A11" s="97" t="s">
        <v>6</v>
      </c>
      <c r="B11" s="98">
        <v>91677</v>
      </c>
      <c r="C11" s="98">
        <v>96619</v>
      </c>
      <c r="D11" s="99">
        <f>(B11-C11)/C11</f>
        <v>-0.051149359856756955</v>
      </c>
      <c r="E11" s="10">
        <f>SUM(JANUARY!B11+FEBRUARY!B11+MARCH!B10+APRIL!B11+MAY!B11)+B11</f>
        <v>542389</v>
      </c>
      <c r="F11" s="10">
        <f>SUM(JANUARY!C11+FEBRUARY!C11+MARCH!C10+APRIL!C11+MAY!C11)+C11</f>
        <v>535239</v>
      </c>
      <c r="G11" s="99">
        <f>(E11-F11)/F11</f>
        <v>0.013358518344141588</v>
      </c>
    </row>
    <row r="12" spans="1:7" ht="12.75">
      <c r="A12" s="97" t="s">
        <v>7</v>
      </c>
      <c r="B12" s="98">
        <v>157447</v>
      </c>
      <c r="C12" s="98">
        <v>184609</v>
      </c>
      <c r="D12" s="99">
        <f>(B12-C12)/C12</f>
        <v>-0.1471325883353466</v>
      </c>
      <c r="E12" s="10">
        <f>SUM(JANUARY!B12+FEBRUARY!B12+MARCH!B11+APRIL!B12+MAY!B12)+B12</f>
        <v>1179271</v>
      </c>
      <c r="F12" s="10">
        <f>SUM(JANUARY!C12+FEBRUARY!C12+MARCH!C11+APRIL!C12+MAY!C12)+C12</f>
        <v>1361992</v>
      </c>
      <c r="G12" s="99">
        <f>(E12-F12)/F12</f>
        <v>-0.13415717566623006</v>
      </c>
    </row>
    <row r="13" spans="1:7" ht="12.75">
      <c r="A13" s="96" t="s">
        <v>8</v>
      </c>
      <c r="B13" s="101">
        <f>SUM(B11:B12)</f>
        <v>249124</v>
      </c>
      <c r="C13" s="101">
        <f>SUM(C11:C12)</f>
        <v>281228</v>
      </c>
      <c r="D13" s="102">
        <f>(B13-C13)/C13</f>
        <v>-0.11415648512950347</v>
      </c>
      <c r="E13" s="101">
        <f>SUM(E11:E12)</f>
        <v>1721660</v>
      </c>
      <c r="F13" s="101">
        <f>SUM(F11:F12)</f>
        <v>1897231</v>
      </c>
      <c r="G13" s="102">
        <f>(E13-F13)/F13</f>
        <v>-0.09254065530238542</v>
      </c>
    </row>
    <row r="14" spans="2:6" ht="12.75">
      <c r="B14" s="98"/>
      <c r="C14" s="98"/>
      <c r="E14" s="98"/>
      <c r="F14" s="98"/>
    </row>
    <row r="15" spans="2:6" ht="12.75">
      <c r="B15" s="98"/>
      <c r="C15" s="98"/>
      <c r="E15" s="98"/>
      <c r="F15" s="98"/>
    </row>
    <row r="16" spans="1:6" ht="14.25" customHeight="1">
      <c r="A16" s="95" t="s">
        <v>9</v>
      </c>
      <c r="B16" s="98"/>
      <c r="C16" s="98"/>
      <c r="E16" s="98"/>
      <c r="F16" s="98"/>
    </row>
    <row r="17" spans="1:7" ht="12.75">
      <c r="A17" s="97" t="s">
        <v>6</v>
      </c>
      <c r="B17" s="98">
        <v>15171</v>
      </c>
      <c r="C17" s="98">
        <v>10372</v>
      </c>
      <c r="D17" s="99">
        <f>(B17-C17)/C17</f>
        <v>0.4626880061704589</v>
      </c>
      <c r="E17" s="10">
        <f>SUM(JANUARY!B17+FEBRUARY!B17+MARCH!B16+APRIL!B17+MAY!B17)+B17</f>
        <v>85501</v>
      </c>
      <c r="F17" s="10">
        <f>SUM(JANUARY!C17+FEBRUARY!C17+MARCH!C16+APRIL!C17+MAY!C17)+C17</f>
        <v>67829</v>
      </c>
      <c r="G17" s="99">
        <f>(E17-F17)/F17</f>
        <v>0.2605375281959044</v>
      </c>
    </row>
    <row r="18" spans="1:7" ht="12.75">
      <c r="A18" s="97" t="s">
        <v>7</v>
      </c>
      <c r="B18" s="98">
        <v>75956</v>
      </c>
      <c r="C18" s="98">
        <v>71718</v>
      </c>
      <c r="D18" s="99">
        <f>(B18-C18)/C18</f>
        <v>0.05909255695920131</v>
      </c>
      <c r="E18" s="10">
        <f>SUM(JANUARY!B18+FEBRUARY!B18+MARCH!B17+APRIL!B18+MAY!B18)+B18</f>
        <v>420900</v>
      </c>
      <c r="F18" s="10">
        <f>SUM(JANUARY!C18+FEBRUARY!C18+MARCH!C17+APRIL!C18+MAY!C18)+C18</f>
        <v>310026</v>
      </c>
      <c r="G18" s="99">
        <f>(E18-F18)/F18</f>
        <v>0.3576280699038145</v>
      </c>
    </row>
    <row r="19" spans="1:7" ht="12.75">
      <c r="A19" s="96" t="s">
        <v>8</v>
      </c>
      <c r="B19" s="101">
        <f>SUM(B17:B18)</f>
        <v>91127</v>
      </c>
      <c r="C19" s="101">
        <f>SUM(C17:C18)</f>
        <v>82090</v>
      </c>
      <c r="D19" s="102">
        <f>(B19-C19)/C19</f>
        <v>0.1100864904373249</v>
      </c>
      <c r="E19" s="101">
        <f>SUM(E17:E18)</f>
        <v>506401</v>
      </c>
      <c r="F19" s="101">
        <f>SUM(F17:F18)</f>
        <v>377855</v>
      </c>
      <c r="G19" s="102">
        <f>(E19-F19)/F19</f>
        <v>0.34019928279366424</v>
      </c>
    </row>
    <row r="20" spans="2:6" ht="12.75">
      <c r="B20" s="98"/>
      <c r="C20" s="98"/>
      <c r="E20" s="98"/>
      <c r="F20" s="98"/>
    </row>
    <row r="21" spans="2:6" ht="12.75">
      <c r="B21" s="98"/>
      <c r="C21" s="98"/>
      <c r="E21" s="98"/>
      <c r="F21" s="98"/>
    </row>
    <row r="22" spans="1:6" ht="15" customHeight="1">
      <c r="A22" s="95" t="s">
        <v>10</v>
      </c>
      <c r="B22" s="98"/>
      <c r="C22" s="98"/>
      <c r="E22" s="98"/>
      <c r="F22" s="98"/>
    </row>
    <row r="23" spans="1:7" ht="12.75">
      <c r="A23" s="97" t="s">
        <v>6</v>
      </c>
      <c r="B23" s="98">
        <v>25290</v>
      </c>
      <c r="C23" s="98">
        <v>23902</v>
      </c>
      <c r="D23" s="99">
        <f>(B23-C23)/C23</f>
        <v>0.058070454355284074</v>
      </c>
      <c r="E23" s="10">
        <f>SUM(JANUARY!B23+FEBRUARY!B23+MARCH!B22+APRIL!B23+MAY!B23)+B23</f>
        <v>133088</v>
      </c>
      <c r="F23" s="10">
        <f>SUM(JANUARY!C23+FEBRUARY!C23+MARCH!C22+APRIL!C23+MAY!C23)+C23</f>
        <v>121937</v>
      </c>
      <c r="G23" s="99">
        <f>(E23-F23)/F23</f>
        <v>0.09144886293741851</v>
      </c>
    </row>
    <row r="24" spans="1:7" ht="12.75">
      <c r="A24" s="97" t="s">
        <v>7</v>
      </c>
      <c r="B24" s="98">
        <v>112050</v>
      </c>
      <c r="C24" s="98">
        <v>119793</v>
      </c>
      <c r="D24" s="99">
        <f>(B24-C24)/C24</f>
        <v>-0.06463649795897924</v>
      </c>
      <c r="E24" s="10">
        <f>SUM(JANUARY!B24+FEBRUARY!B24+MARCH!B23+APRIL!B24+MAY!B24)+B24</f>
        <v>917498</v>
      </c>
      <c r="F24" s="10">
        <f>SUM(JANUARY!C24+FEBRUARY!C24+MARCH!C23+APRIL!C24+MAY!C24)+C24</f>
        <v>918020</v>
      </c>
      <c r="G24" s="99">
        <f>(E24-F24)/F24</f>
        <v>-0.0005686150628526612</v>
      </c>
    </row>
    <row r="25" spans="1:7" ht="12.75">
      <c r="A25" s="96" t="s">
        <v>8</v>
      </c>
      <c r="B25" s="101">
        <f>SUM(B23:B24)</f>
        <v>137340</v>
      </c>
      <c r="C25" s="101">
        <f>SUM(C23:C24)</f>
        <v>143695</v>
      </c>
      <c r="D25" s="102">
        <f>(B25-C25)/C25</f>
        <v>-0.044225616757715996</v>
      </c>
      <c r="E25" s="101">
        <f>SUM(E23:E24)</f>
        <v>1050586</v>
      </c>
      <c r="F25" s="101">
        <f>SUM(F23:F24)</f>
        <v>1039957</v>
      </c>
      <c r="G25" s="102">
        <f>(E25-F25)/F25</f>
        <v>0.010220614890807986</v>
      </c>
    </row>
    <row r="26" spans="2:6" ht="12.75">
      <c r="B26" s="98"/>
      <c r="C26" s="98"/>
      <c r="E26" s="98"/>
      <c r="F26" s="98"/>
    </row>
    <row r="27" spans="2:6" ht="12.75">
      <c r="B27" s="98"/>
      <c r="C27" s="98"/>
      <c r="E27" s="98"/>
      <c r="F27" s="98"/>
    </row>
    <row r="28" spans="1:6" ht="14.25" customHeight="1">
      <c r="A28" s="96" t="s">
        <v>49</v>
      </c>
      <c r="B28" s="98"/>
      <c r="C28" s="98"/>
      <c r="E28" s="98"/>
      <c r="F28" s="98"/>
    </row>
    <row r="29" spans="1:7" ht="12.75">
      <c r="A29" s="97" t="s">
        <v>6</v>
      </c>
      <c r="B29" s="98">
        <f>B11+B17+B23</f>
        <v>132138</v>
      </c>
      <c r="C29" s="98">
        <f>C11+C17+C23</f>
        <v>130893</v>
      </c>
      <c r="D29" s="99">
        <f>(B29-C29)/C29</f>
        <v>0.009511585799087804</v>
      </c>
      <c r="E29" s="98">
        <f>E11+E17+E23</f>
        <v>760978</v>
      </c>
      <c r="F29" s="98">
        <f>F11+F17+F23</f>
        <v>725005</v>
      </c>
      <c r="G29" s="99">
        <f>(E29-F29)/F29</f>
        <v>0.04961758884421487</v>
      </c>
    </row>
    <row r="30" spans="1:7" ht="12.75">
      <c r="A30" s="97" t="s">
        <v>7</v>
      </c>
      <c r="B30" s="98">
        <f>B12+B18+B24</f>
        <v>345453</v>
      </c>
      <c r="C30" s="98">
        <f>C12+C18+C24</f>
        <v>376120</v>
      </c>
      <c r="D30" s="99">
        <f>(B30-C30)/C30</f>
        <v>-0.08153514835690737</v>
      </c>
      <c r="E30" s="98">
        <f>E12+E18+E24</f>
        <v>2517669</v>
      </c>
      <c r="F30" s="98">
        <f>F12+F18+F24</f>
        <v>2590038</v>
      </c>
      <c r="G30" s="99">
        <f>(E30-F30)/F30</f>
        <v>-0.027941288892286524</v>
      </c>
    </row>
    <row r="31" spans="1:7" ht="12.75">
      <c r="A31" s="96" t="s">
        <v>8</v>
      </c>
      <c r="B31" s="101">
        <f>SUM(B29:B30)</f>
        <v>477591</v>
      </c>
      <c r="C31" s="101">
        <f>SUM(C29:C30)</f>
        <v>507013</v>
      </c>
      <c r="D31" s="102">
        <f>(B31-C31)/C31</f>
        <v>-0.058030070234885496</v>
      </c>
      <c r="E31" s="101">
        <f>SUM(E29:E30)</f>
        <v>3278647</v>
      </c>
      <c r="F31" s="101">
        <f>SUM(F29:F30)</f>
        <v>3315043</v>
      </c>
      <c r="G31" s="102">
        <f>(E31-F31)/F31</f>
        <v>-0.010979043107434805</v>
      </c>
    </row>
    <row r="34" ht="12.75">
      <c r="A34" s="107" t="s">
        <v>63</v>
      </c>
    </row>
    <row r="35" ht="12.75">
      <c r="A35" s="107" t="s">
        <v>60</v>
      </c>
    </row>
    <row r="36" ht="12.75">
      <c r="A36" s="107" t="s">
        <v>61</v>
      </c>
    </row>
    <row r="37" ht="12.75">
      <c r="A37" s="107" t="s">
        <v>62</v>
      </c>
    </row>
    <row r="38" ht="9.75" customHeight="1"/>
    <row r="39" spans="1:2" ht="9.75" customHeight="1">
      <c r="A39" s="95"/>
      <c r="B39" s="95"/>
    </row>
    <row r="40" ht="9.75" customHeight="1"/>
    <row r="41" spans="1:7" ht="12.75">
      <c r="A41" s="147" t="s">
        <v>51</v>
      </c>
      <c r="B41" s="147"/>
      <c r="C41" s="147"/>
      <c r="D41" s="147"/>
      <c r="E41" s="147"/>
      <c r="F41" s="147"/>
      <c r="G41" s="147"/>
    </row>
    <row r="42" ht="18" customHeight="1"/>
    <row r="43" ht="18" customHeight="1">
      <c r="C43" s="103"/>
    </row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spans="1:7" ht="17.25" customHeight="1">
      <c r="A50" s="144" t="s">
        <v>52</v>
      </c>
      <c r="B50" s="144"/>
      <c r="C50" s="144"/>
      <c r="D50" s="144"/>
      <c r="E50" s="144"/>
      <c r="F50" s="144"/>
      <c r="G50" s="144"/>
    </row>
    <row r="51" spans="1:7" ht="17.25" customHeight="1">
      <c r="A51" s="144" t="s">
        <v>14</v>
      </c>
      <c r="B51" s="144"/>
      <c r="C51" s="144"/>
      <c r="D51" s="144"/>
      <c r="E51" s="144"/>
      <c r="F51" s="144"/>
      <c r="G51" s="144"/>
    </row>
    <row r="52" spans="1:7" ht="15.75">
      <c r="A52" s="145" t="s">
        <v>102</v>
      </c>
      <c r="B52" s="146"/>
      <c r="C52" s="146"/>
      <c r="D52" s="146"/>
      <c r="E52" s="146"/>
      <c r="F52" s="146"/>
      <c r="G52" s="146"/>
    </row>
    <row r="53" ht="6.75" customHeight="1"/>
    <row r="54" ht="9" customHeight="1"/>
    <row r="55" spans="1:7" ht="12.75">
      <c r="A55" s="95" t="s">
        <v>16</v>
      </c>
      <c r="B55" s="109" t="s">
        <v>110</v>
      </c>
      <c r="C55" s="109" t="s">
        <v>77</v>
      </c>
      <c r="D55" s="95" t="s">
        <v>5</v>
      </c>
      <c r="E55" s="108" t="s">
        <v>111</v>
      </c>
      <c r="F55" s="108" t="s">
        <v>78</v>
      </c>
      <c r="G55" s="96" t="s">
        <v>5</v>
      </c>
    </row>
    <row r="57" spans="1:7" ht="12.75">
      <c r="A57" s="95" t="s">
        <v>4</v>
      </c>
      <c r="B57" s="101">
        <f>B58+B59</f>
        <v>91677</v>
      </c>
      <c r="C57" s="101">
        <f>C58+C59</f>
        <v>96619</v>
      </c>
      <c r="D57" s="100">
        <f>(B57-C57)/C57</f>
        <v>-0.051149359856756955</v>
      </c>
      <c r="E57" s="101">
        <f>E58+E59</f>
        <v>542389</v>
      </c>
      <c r="F57" s="101">
        <f>F58+F59</f>
        <v>535239</v>
      </c>
      <c r="G57" s="100">
        <f>(E57-F57)/F57</f>
        <v>0.013358518344141588</v>
      </c>
    </row>
    <row r="58" spans="1:7" ht="12.75">
      <c r="A58" s="94" t="s">
        <v>18</v>
      </c>
      <c r="B58" s="98">
        <v>91677</v>
      </c>
      <c r="C58" s="98">
        <v>96619</v>
      </c>
      <c r="D58" s="99">
        <f>(B58-C58)/C58</f>
        <v>-0.051149359856756955</v>
      </c>
      <c r="E58" s="10">
        <f>SUM(JANUARY!B58+FEBRUARY!B58+MARCH!B57+APRIL!B58+MAY!B58)+B58</f>
        <v>542389</v>
      </c>
      <c r="F58" s="10">
        <f>SUM(JANUARY!C58+FEBRUARY!C58+MARCH!C57+APRIL!C58+MAY!C58)+C58</f>
        <v>535239</v>
      </c>
      <c r="G58" s="99">
        <f>(E58-F58)/F58</f>
        <v>0.013358518344141588</v>
      </c>
    </row>
    <row r="59" spans="1:7" ht="12.75">
      <c r="A59" s="94" t="s">
        <v>19</v>
      </c>
      <c r="B59" s="98">
        <v>0</v>
      </c>
      <c r="C59" s="98">
        <v>0</v>
      </c>
      <c r="D59" s="99">
        <v>0</v>
      </c>
      <c r="E59" s="10">
        <f>SUM(JANUARY!B59+FEBRUARY!B59+MARCH!B58+APRIL!B59+MAY!B59)+B59</f>
        <v>0</v>
      </c>
      <c r="F59" s="10">
        <f>SUM(JANUARY!C59+FEBRUARY!C59+MARCH!C58+APRIL!C59+MAY!C59)+C59</f>
        <v>0</v>
      </c>
      <c r="G59" s="99">
        <v>0</v>
      </c>
    </row>
    <row r="60" spans="2:6" ht="12.75">
      <c r="B60" s="98"/>
      <c r="C60" s="98"/>
      <c r="E60" s="98"/>
      <c r="F60" s="98"/>
    </row>
    <row r="61" spans="1:7" ht="12.75">
      <c r="A61" s="95" t="s">
        <v>9</v>
      </c>
      <c r="B61" s="101">
        <f>B62+B63</f>
        <v>15171</v>
      </c>
      <c r="C61" s="101">
        <f>C62+C63</f>
        <v>10372</v>
      </c>
      <c r="D61" s="102">
        <f>(B61-C61)/C61</f>
        <v>0.4626880061704589</v>
      </c>
      <c r="E61" s="101">
        <f>E62+E63</f>
        <v>85501</v>
      </c>
      <c r="F61" s="101">
        <f>F62+F63</f>
        <v>67829</v>
      </c>
      <c r="G61" s="102">
        <f>(E61-F61)/F61</f>
        <v>0.2605375281959044</v>
      </c>
    </row>
    <row r="62" spans="1:7" ht="12.75">
      <c r="A62" s="94" t="s">
        <v>20</v>
      </c>
      <c r="B62" s="98">
        <v>15111</v>
      </c>
      <c r="C62" s="98">
        <v>10310</v>
      </c>
      <c r="D62" s="99">
        <f>(B62-C62)/C62</f>
        <v>0.4656644034917556</v>
      </c>
      <c r="E62" s="10">
        <f>SUM(JANUARY!B62+FEBRUARY!B62+MARCH!B61+APRIL!B62+MAY!B62)+B62</f>
        <v>85144</v>
      </c>
      <c r="F62" s="10">
        <f>SUM(JANUARY!C62+FEBRUARY!C62+MARCH!C61+APRIL!C62+MAY!C62)+C62</f>
        <v>67767</v>
      </c>
      <c r="G62" s="99">
        <f>(E62-F62)/F62</f>
        <v>0.25642274263284487</v>
      </c>
    </row>
    <row r="63" spans="1:7" ht="12.75">
      <c r="A63" s="94" t="s">
        <v>21</v>
      </c>
      <c r="B63" s="98">
        <v>60</v>
      </c>
      <c r="C63" s="98">
        <v>62</v>
      </c>
      <c r="D63" s="99">
        <f>(B63-C63)/C63</f>
        <v>-0.03225806451612903</v>
      </c>
      <c r="E63" s="10">
        <f>SUM(JANUARY!B63+FEBRUARY!B63+MARCH!B62+APRIL!B63+MAY!B63)+B63</f>
        <v>357</v>
      </c>
      <c r="F63" s="10">
        <f>SUM(JANUARY!C63+FEBRUARY!C63+MARCH!C62+APRIL!C63+MAY!C63)+C63</f>
        <v>62</v>
      </c>
      <c r="G63" s="99">
        <f>(E63-F63)/F63</f>
        <v>4.758064516129032</v>
      </c>
    </row>
    <row r="64" spans="2:6" ht="12.75">
      <c r="B64" s="98"/>
      <c r="C64" s="98"/>
      <c r="E64" s="98"/>
      <c r="F64" s="98"/>
    </row>
    <row r="65" spans="1:7" ht="12.75">
      <c r="A65" s="95" t="s">
        <v>22</v>
      </c>
      <c r="B65" s="101">
        <f>SUM(B67+B73+B78+B82+B83+B84+B86+B91+B92+B93+B94)</f>
        <v>25290</v>
      </c>
      <c r="C65" s="101">
        <f>SUM(C67+C73+C78+C82+C83+C84+C86+C91+C92+C93+C94)</f>
        <v>23902</v>
      </c>
      <c r="D65" s="102">
        <f>(B65-C65)/C65</f>
        <v>0.058070454355284074</v>
      </c>
      <c r="E65" s="101">
        <f>SUM(E67+E73+E78+E82+E83+E84+E86+E91+E92+E93+E94)</f>
        <v>133088</v>
      </c>
      <c r="F65" s="101">
        <f>SUM(F67+F73+F78+F82+F83+F84+F86+F91+F92+F93+F94)</f>
        <v>121937</v>
      </c>
      <c r="G65" s="102">
        <f>(E65-F65)/F65</f>
        <v>0.09144886293741851</v>
      </c>
    </row>
    <row r="66" spans="2:6" ht="12.75">
      <c r="B66" s="98"/>
      <c r="C66" s="98"/>
      <c r="E66" s="98"/>
      <c r="F66" s="98"/>
    </row>
    <row r="67" spans="1:7" ht="12.75">
      <c r="A67" s="95" t="s">
        <v>23</v>
      </c>
      <c r="B67" s="101">
        <f>SUM(B68:B71)</f>
        <v>11623</v>
      </c>
      <c r="C67" s="101">
        <f>SUM(C68:C71)</f>
        <v>11255</v>
      </c>
      <c r="D67" s="102">
        <f>(B67-C67)/C67</f>
        <v>0.03269657929808974</v>
      </c>
      <c r="E67" s="101">
        <f>SUM(E68:E71)</f>
        <v>51511</v>
      </c>
      <c r="F67" s="101">
        <f>SUM(F68:F71)</f>
        <v>46723</v>
      </c>
      <c r="G67" s="102">
        <f>(E67-F67)/F67</f>
        <v>0.10247629647068895</v>
      </c>
    </row>
    <row r="68" spans="1:7" ht="12.75">
      <c r="A68" s="94" t="s">
        <v>24</v>
      </c>
      <c r="B68" s="98">
        <v>9211</v>
      </c>
      <c r="C68" s="98">
        <v>8827</v>
      </c>
      <c r="D68" s="99">
        <f>(B68-C68)/C68</f>
        <v>0.043502888863713604</v>
      </c>
      <c r="E68" s="10">
        <f>SUM(JANUARY!B68+FEBRUARY!B68+MARCH!B67+APRIL!B68+MAY!B68)+B68</f>
        <v>41441</v>
      </c>
      <c r="F68" s="10">
        <f>SUM(JANUARY!C68+FEBRUARY!C68+MARCH!C67+APRIL!C68+MAY!C68)+C68</f>
        <v>36394</v>
      </c>
      <c r="G68" s="99">
        <f>(E68-F68)/F68</f>
        <v>0.1386767049513656</v>
      </c>
    </row>
    <row r="69" spans="1:7" ht="12.75">
      <c r="A69" s="94" t="s">
        <v>25</v>
      </c>
      <c r="B69" s="98">
        <v>2312</v>
      </c>
      <c r="C69" s="98">
        <v>2288</v>
      </c>
      <c r="D69" s="99">
        <f>(B69-C69)/C69</f>
        <v>0.01048951048951049</v>
      </c>
      <c r="E69" s="10">
        <f>SUM(JANUARY!B69+FEBRUARY!B69+MARCH!B68+APRIL!B69+MAY!B69)+B69</f>
        <v>9598</v>
      </c>
      <c r="F69" s="10">
        <f>SUM(JANUARY!C69+FEBRUARY!C69+MARCH!C68+APRIL!C69+MAY!C69)+C69</f>
        <v>9807</v>
      </c>
      <c r="G69" s="99">
        <f>(E69-F69)/F69</f>
        <v>-0.021311308249209748</v>
      </c>
    </row>
    <row r="70" spans="1:7" ht="12.75">
      <c r="A70" s="34" t="s">
        <v>64</v>
      </c>
      <c r="B70" s="10">
        <v>58</v>
      </c>
      <c r="C70" s="10">
        <v>62</v>
      </c>
      <c r="D70" s="99">
        <f>(B70-C70)/C70</f>
        <v>-0.06451612903225806</v>
      </c>
      <c r="E70" s="10">
        <f>SUM(JANUARY!B70+FEBRUARY!B70+MARCH!B69+APRIL!B70+MAY!B70)+B70</f>
        <v>209</v>
      </c>
      <c r="F70" s="10">
        <f>SUM(JANUARY!C70+FEBRUARY!C70+MARCH!C69+APRIL!C70+MAY!C70)+C70</f>
        <v>243</v>
      </c>
      <c r="G70" s="99">
        <f>(E70-F70)/F70</f>
        <v>-0.13991769547325103</v>
      </c>
    </row>
    <row r="71" spans="1:7" ht="12.75">
      <c r="A71" s="94" t="s">
        <v>26</v>
      </c>
      <c r="B71" s="10">
        <v>42</v>
      </c>
      <c r="C71" s="10">
        <v>78</v>
      </c>
      <c r="D71" s="99">
        <f>(B71-C71)/C71</f>
        <v>-0.46153846153846156</v>
      </c>
      <c r="E71" s="10">
        <f>SUM(JANUARY!B71+FEBRUARY!B71+MARCH!B70+APRIL!B71+MAY!B71)+B71</f>
        <v>263</v>
      </c>
      <c r="F71" s="10">
        <f>SUM(JANUARY!C71+FEBRUARY!C71+MARCH!C70+APRIL!C71+MAY!C71)+C71</f>
        <v>279</v>
      </c>
      <c r="G71" s="99">
        <f>(E71-F71)/F71</f>
        <v>-0.05734767025089606</v>
      </c>
    </row>
    <row r="72" spans="2:6" ht="12.75">
      <c r="B72" s="98"/>
      <c r="C72" s="98"/>
      <c r="E72" s="98"/>
      <c r="F72" s="98"/>
    </row>
    <row r="73" spans="1:7" ht="12.75">
      <c r="A73" s="95" t="s">
        <v>27</v>
      </c>
      <c r="B73" s="101">
        <f>SUM(B74:B76)</f>
        <v>783</v>
      </c>
      <c r="C73" s="101">
        <f>SUM(C74:C76)</f>
        <v>899</v>
      </c>
      <c r="D73" s="102">
        <f>(B73-C73)/C73</f>
        <v>-0.12903225806451613</v>
      </c>
      <c r="E73" s="101">
        <f>SUM(E74:E76)</f>
        <v>4626</v>
      </c>
      <c r="F73" s="101">
        <f>SUM(F74:F76)</f>
        <v>4847</v>
      </c>
      <c r="G73" s="102">
        <f>(E73-F73)/F73</f>
        <v>-0.045595213534144835</v>
      </c>
    </row>
    <row r="74" spans="1:7" ht="12.75">
      <c r="A74" s="94" t="s">
        <v>28</v>
      </c>
      <c r="B74" s="98">
        <v>341</v>
      </c>
      <c r="C74" s="98">
        <v>263</v>
      </c>
      <c r="D74" s="99">
        <f>(B74-C74)/C74</f>
        <v>0.2965779467680608</v>
      </c>
      <c r="E74" s="10">
        <f>SUM(JANUARY!B74+FEBRUARY!B74+MARCH!B73+APRIL!B74+MAY!B74)+B74</f>
        <v>1713</v>
      </c>
      <c r="F74" s="10">
        <f>SUM(JANUARY!C74+FEBRUARY!C74+MARCH!C73+APRIL!C74+MAY!C74)+C74</f>
        <v>1431</v>
      </c>
      <c r="G74" s="99">
        <f>(E74-F74)/F74</f>
        <v>0.1970649895178197</v>
      </c>
    </row>
    <row r="75" spans="1:7" ht="12.75">
      <c r="A75" s="94" t="s">
        <v>29</v>
      </c>
      <c r="B75" s="98">
        <v>115</v>
      </c>
      <c r="C75" s="98">
        <v>115</v>
      </c>
      <c r="D75" s="99">
        <f>(B75-C75)/C75</f>
        <v>0</v>
      </c>
      <c r="E75" s="10">
        <f>SUM(JANUARY!B75+FEBRUARY!B75+MARCH!B74+APRIL!B75+MAY!B75)+B75</f>
        <v>913</v>
      </c>
      <c r="F75" s="10">
        <f>SUM(JANUARY!C75+FEBRUARY!C75+MARCH!C74+APRIL!C75+MAY!C75)+C75</f>
        <v>1161</v>
      </c>
      <c r="G75" s="99">
        <f>(E75-F75)/F75</f>
        <v>-0.2136089577950043</v>
      </c>
    </row>
    <row r="76" spans="1:7" ht="12.75">
      <c r="A76" s="94" t="s">
        <v>30</v>
      </c>
      <c r="B76" s="98">
        <v>327</v>
      </c>
      <c r="C76" s="98">
        <v>521</v>
      </c>
      <c r="D76" s="99">
        <f>(B76-C76)/C76</f>
        <v>-0.3723608445297505</v>
      </c>
      <c r="E76" s="10">
        <f>SUM(JANUARY!B76+FEBRUARY!B76+MARCH!B75+APRIL!B76+MAY!B76)+B76</f>
        <v>2000</v>
      </c>
      <c r="F76" s="10">
        <f>SUM(JANUARY!C76+FEBRUARY!C76+MARCH!C75+APRIL!C76+MAY!C76)+C76</f>
        <v>2255</v>
      </c>
      <c r="G76" s="99">
        <f>(E76-F76)/F76</f>
        <v>-0.1130820399113082</v>
      </c>
    </row>
    <row r="77" spans="2:6" ht="12.75">
      <c r="B77" s="98"/>
      <c r="C77" s="98"/>
      <c r="E77" s="98"/>
      <c r="F77" s="98"/>
    </row>
    <row r="78" spans="1:7" ht="12.75">
      <c r="A78" s="95" t="s">
        <v>53</v>
      </c>
      <c r="B78" s="101">
        <f>B79+B80</f>
        <v>977</v>
      </c>
      <c r="C78" s="101">
        <f>C79+C80</f>
        <v>699</v>
      </c>
      <c r="D78" s="102">
        <f>(B78-C78)/C78</f>
        <v>0.3977110157367668</v>
      </c>
      <c r="E78" s="101">
        <f>E79+E80</f>
        <v>4492</v>
      </c>
      <c r="F78" s="101">
        <f>F79+F80</f>
        <v>3722</v>
      </c>
      <c r="G78" s="102">
        <f>(E78-F78)/F78</f>
        <v>0.20687802256851157</v>
      </c>
    </row>
    <row r="79" spans="1:7" ht="12.75">
      <c r="A79" s="94" t="s">
        <v>32</v>
      </c>
      <c r="B79" s="98">
        <v>440</v>
      </c>
      <c r="C79" s="98">
        <v>330</v>
      </c>
      <c r="D79" s="99">
        <f>(B79-C79)/C79</f>
        <v>0.3333333333333333</v>
      </c>
      <c r="E79" s="10">
        <f>SUM(JANUARY!B79+FEBRUARY!B79+MARCH!B78+APRIL!B79+MAY!B79)+B79</f>
        <v>2148</v>
      </c>
      <c r="F79" s="10">
        <f>SUM(JANUARY!C79+FEBRUARY!C79+MARCH!C78+APRIL!C79+MAY!C79)+C79</f>
        <v>1855</v>
      </c>
      <c r="G79" s="99">
        <f>(E79-F79)/F79</f>
        <v>0.15795148247978436</v>
      </c>
    </row>
    <row r="80" spans="1:7" ht="12.75">
      <c r="A80" s="94" t="s">
        <v>54</v>
      </c>
      <c r="B80" s="98">
        <v>537</v>
      </c>
      <c r="C80" s="98">
        <v>369</v>
      </c>
      <c r="D80" s="99">
        <f>(B80-C80)/C80</f>
        <v>0.45528455284552843</v>
      </c>
      <c r="E80" s="10">
        <f>SUM(JANUARY!B80+FEBRUARY!B80+MARCH!B79+APRIL!B80+MAY!B80)+B80</f>
        <v>2344</v>
      </c>
      <c r="F80" s="10">
        <f>SUM(JANUARY!C80+FEBRUARY!C80+MARCH!C79+APRIL!C80+MAY!C80)+C80</f>
        <v>1867</v>
      </c>
      <c r="G80" s="99">
        <f>(E80-F80)/F80</f>
        <v>0.25549009105516873</v>
      </c>
    </row>
    <row r="81" spans="2:6" ht="12.75">
      <c r="B81" s="98"/>
      <c r="C81" s="98"/>
      <c r="E81" s="98"/>
      <c r="F81" s="98"/>
    </row>
    <row r="82" spans="1:7" ht="12.75">
      <c r="A82" s="95" t="s">
        <v>34</v>
      </c>
      <c r="B82" s="101">
        <v>2055</v>
      </c>
      <c r="C82" s="101">
        <v>1986</v>
      </c>
      <c r="D82" s="102">
        <f>(B82-C82)/C82</f>
        <v>0.03474320241691843</v>
      </c>
      <c r="E82" s="105">
        <f>SUM(JANUARY!B82+FEBRUARY!B82+MARCH!B81+APRIL!B82+MAY!B82)+B82</f>
        <v>10360</v>
      </c>
      <c r="F82" s="105">
        <f>SUM(JANUARY!C82+FEBRUARY!C82+MARCH!C81+APRIL!C82+MAY!C82)+C82</f>
        <v>10713</v>
      </c>
      <c r="G82" s="102">
        <f>(E82-F82)/F82</f>
        <v>-0.0329506207411556</v>
      </c>
    </row>
    <row r="83" spans="1:7" ht="12.75">
      <c r="A83" s="95" t="s">
        <v>35</v>
      </c>
      <c r="B83" s="101">
        <v>399</v>
      </c>
      <c r="C83" s="101">
        <v>507</v>
      </c>
      <c r="D83" s="102">
        <f>(B83-C83)/C83</f>
        <v>-0.21301775147928995</v>
      </c>
      <c r="E83" s="105">
        <f>SUM(JANUARY!B83+FEBRUARY!B83+MARCH!B82+APRIL!B83+MAY!B83)+B83</f>
        <v>2824</v>
      </c>
      <c r="F83" s="105">
        <f>SUM(JANUARY!C83+FEBRUARY!C83+MARCH!C82+APRIL!C83+MAY!C83)+C83</f>
        <v>2664</v>
      </c>
      <c r="G83" s="102">
        <f>(E83-F83)/F83</f>
        <v>0.06006006006006006</v>
      </c>
    </row>
    <row r="84" spans="1:7" ht="12.75">
      <c r="A84" s="95" t="s">
        <v>36</v>
      </c>
      <c r="B84" s="101">
        <v>37</v>
      </c>
      <c r="C84" s="101">
        <v>85</v>
      </c>
      <c r="D84" s="102">
        <f>(B84-C84)/C84</f>
        <v>-0.5647058823529412</v>
      </c>
      <c r="E84" s="105">
        <f>SUM(JANUARY!B84+FEBRUARY!B84+MARCH!B83+APRIL!B84+MAY!B84)+B84</f>
        <v>408</v>
      </c>
      <c r="F84" s="105">
        <f>SUM(JANUARY!C84+FEBRUARY!C84+MARCH!C83+APRIL!C84+MAY!C84)+C84</f>
        <v>442</v>
      </c>
      <c r="G84" s="102">
        <f>(E84-F84)/F84</f>
        <v>-0.07692307692307693</v>
      </c>
    </row>
    <row r="85" spans="2:6" ht="12.75">
      <c r="B85" s="98"/>
      <c r="C85" s="98"/>
      <c r="E85" s="98"/>
      <c r="F85" s="98"/>
    </row>
    <row r="86" spans="1:7" ht="12.75">
      <c r="A86" s="95" t="s">
        <v>37</v>
      </c>
      <c r="B86" s="101">
        <f>SUM(B87:B89)</f>
        <v>4066</v>
      </c>
      <c r="C86" s="101">
        <f>SUM(C87:C89)</f>
        <v>3663</v>
      </c>
      <c r="D86" s="102">
        <f>(B86-C86)/C86</f>
        <v>0.11001911001911002</v>
      </c>
      <c r="E86" s="101">
        <f>SUM(E87:E89)</f>
        <v>22585</v>
      </c>
      <c r="F86" s="101">
        <f>SUM(F87:F89)</f>
        <v>19042</v>
      </c>
      <c r="G86" s="102">
        <f>(E86-F86)/F86</f>
        <v>0.18606238840457934</v>
      </c>
    </row>
    <row r="87" spans="1:7" ht="12.75">
      <c r="A87" s="94" t="s">
        <v>55</v>
      </c>
      <c r="B87" s="98">
        <v>386</v>
      </c>
      <c r="C87" s="98">
        <v>276</v>
      </c>
      <c r="D87" s="99">
        <f>(B87-C87)/C87</f>
        <v>0.39855072463768115</v>
      </c>
      <c r="E87" s="10">
        <f>SUM(JANUARY!B87+FEBRUARY!B87+MARCH!B86+APRIL!B87+MAY!B87)+B87</f>
        <v>1944</v>
      </c>
      <c r="F87" s="10">
        <f>SUM(JANUARY!C87+FEBRUARY!C87+MARCH!C86+APRIL!C87+MAY!C87)+C87</f>
        <v>1542</v>
      </c>
      <c r="G87" s="99">
        <f>(E87-F87)/F87</f>
        <v>0.2607003891050584</v>
      </c>
    </row>
    <row r="88" spans="1:7" ht="12.75">
      <c r="A88" s="94" t="s">
        <v>56</v>
      </c>
      <c r="B88" s="98">
        <v>3613</v>
      </c>
      <c r="C88" s="98">
        <v>3316</v>
      </c>
      <c r="D88" s="99">
        <f>(B88-C88)/C88</f>
        <v>0.08956574185765984</v>
      </c>
      <c r="E88" s="10">
        <f>SUM(JANUARY!B88+FEBRUARY!B88+MARCH!B87+APRIL!B88+MAY!B88)+B88</f>
        <v>20005</v>
      </c>
      <c r="F88" s="10">
        <f>SUM(JANUARY!C88+FEBRUARY!C88+MARCH!C87+APRIL!C88+MAY!C88)+C88</f>
        <v>16824</v>
      </c>
      <c r="G88" s="99">
        <f>(E88-F88)/F88</f>
        <v>0.189075130765573</v>
      </c>
    </row>
    <row r="89" spans="1:7" ht="12.75">
      <c r="A89" s="94" t="s">
        <v>40</v>
      </c>
      <c r="B89" s="98">
        <v>67</v>
      </c>
      <c r="C89" s="98">
        <v>71</v>
      </c>
      <c r="D89" s="99">
        <f>(B89-C89)/C89</f>
        <v>-0.056338028169014086</v>
      </c>
      <c r="E89" s="10">
        <f>SUM(JANUARY!B89+FEBRUARY!B89+MARCH!B88+APRIL!B89+MAY!B89)+B89</f>
        <v>636</v>
      </c>
      <c r="F89" s="10">
        <f>SUM(JANUARY!C89+FEBRUARY!C89+MARCH!C88+APRIL!C89+MAY!C89)+C89</f>
        <v>676</v>
      </c>
      <c r="G89" s="99">
        <f>(E89-F89)/F89</f>
        <v>-0.05917159763313609</v>
      </c>
    </row>
    <row r="90" spans="2:6" ht="12.75">
      <c r="B90" s="98"/>
      <c r="C90" s="98"/>
      <c r="E90" s="98"/>
      <c r="F90" s="98"/>
    </row>
    <row r="91" spans="1:7" ht="12.75">
      <c r="A91" s="95" t="s">
        <v>41</v>
      </c>
      <c r="B91" s="101">
        <v>3913</v>
      </c>
      <c r="C91" s="101">
        <v>3376</v>
      </c>
      <c r="D91" s="102">
        <f>(B91-C91)/C91</f>
        <v>0.15906398104265404</v>
      </c>
      <c r="E91" s="105">
        <f>SUM(JANUARY!B91+FEBRUARY!B91+MARCH!B90+APRIL!B91+MAY!B91)+B91</f>
        <v>26802</v>
      </c>
      <c r="F91" s="105">
        <f>SUM(JANUARY!C91+FEBRUARY!C91+MARCH!C90+APRIL!C91+MAY!C91)+C91</f>
        <v>23544</v>
      </c>
      <c r="G91" s="102">
        <f>(E91-F91)/F91</f>
        <v>0.13837920489296637</v>
      </c>
    </row>
    <row r="92" spans="1:7" ht="12.75">
      <c r="A92" s="95" t="s">
        <v>42</v>
      </c>
      <c r="B92" s="101">
        <v>7</v>
      </c>
      <c r="C92" s="101">
        <v>14</v>
      </c>
      <c r="D92" s="102">
        <f>(B92-C92)/C92</f>
        <v>-0.5</v>
      </c>
      <c r="E92" s="105">
        <f>SUM(JANUARY!B92+FEBRUARY!B92+MARCH!B91+APRIL!B92+MAY!B92)+B92</f>
        <v>57</v>
      </c>
      <c r="F92" s="105">
        <f>SUM(JANUARY!C92+FEBRUARY!C92+MARCH!C91+APRIL!C92+MAY!C92)+C92</f>
        <v>111</v>
      </c>
      <c r="G92" s="102">
        <f>(E92-F92)/F92</f>
        <v>-0.4864864864864865</v>
      </c>
    </row>
    <row r="93" spans="1:7" ht="12.75">
      <c r="A93" s="95" t="s">
        <v>43</v>
      </c>
      <c r="B93" s="101">
        <v>38</v>
      </c>
      <c r="C93" s="101">
        <v>90</v>
      </c>
      <c r="D93" s="102">
        <f>(B93-C93)/C93</f>
        <v>-0.5777777777777777</v>
      </c>
      <c r="E93" s="105">
        <f>SUM(JANUARY!B93+FEBRUARY!B93+MARCH!B92+APRIL!B93+MAY!B93)+B93</f>
        <v>374</v>
      </c>
      <c r="F93" s="105">
        <f>SUM(JANUARY!C93+FEBRUARY!C93+MARCH!C92+APRIL!C93+MAY!C93)+C93</f>
        <v>621</v>
      </c>
      <c r="G93" s="102">
        <f>(E93-F93)/F93</f>
        <v>-0.3977455716586151</v>
      </c>
    </row>
    <row r="94" spans="1:7" ht="12.75">
      <c r="A94" s="95" t="s">
        <v>44</v>
      </c>
      <c r="B94" s="101">
        <v>1392</v>
      </c>
      <c r="C94" s="101">
        <v>1328</v>
      </c>
      <c r="D94" s="102">
        <f>(B94-C94)/C94</f>
        <v>0.04819277108433735</v>
      </c>
      <c r="E94" s="105">
        <f>SUM(JANUARY!B94+FEBRUARY!B94+MARCH!B93+APRIL!B94+MAY!B94)+B94</f>
        <v>9049</v>
      </c>
      <c r="F94" s="105">
        <f>SUM(JANUARY!C94+FEBRUARY!C94+MARCH!C93+APRIL!C94+MAY!C94)+C94</f>
        <v>9508</v>
      </c>
      <c r="G94" s="102">
        <f>(E94-F94)/F94</f>
        <v>-0.04827513672696677</v>
      </c>
    </row>
    <row r="95" spans="1:7" ht="12.75">
      <c r="A95" s="95"/>
      <c r="B95" s="95"/>
      <c r="C95" s="95"/>
      <c r="D95" s="102"/>
      <c r="E95" s="95"/>
      <c r="F95" s="95"/>
      <c r="G95" s="102"/>
    </row>
    <row r="96" spans="1:7" ht="12.75">
      <c r="A96" s="95" t="s">
        <v>45</v>
      </c>
      <c r="B96" s="101">
        <f>B57+B61+B65</f>
        <v>132138</v>
      </c>
      <c r="C96" s="101">
        <f>C57+C61+C65</f>
        <v>130893</v>
      </c>
      <c r="D96" s="102">
        <f>(B96-C96)/C96</f>
        <v>0.009511585799087804</v>
      </c>
      <c r="E96" s="101">
        <f>E57+E61+E65</f>
        <v>760978</v>
      </c>
      <c r="F96" s="101">
        <f>F57+F61+F65</f>
        <v>725005</v>
      </c>
      <c r="G96" s="102">
        <f>(E96-F96)/F96</f>
        <v>0.04961758884421487</v>
      </c>
    </row>
    <row r="97" spans="1:7" ht="12.75">
      <c r="A97" s="139" t="s">
        <v>117</v>
      </c>
      <c r="B97" s="139"/>
      <c r="C97" s="139"/>
      <c r="D97" s="139"/>
      <c r="E97" s="139"/>
      <c r="F97" s="139"/>
      <c r="G97" s="139"/>
    </row>
  </sheetData>
  <sheetProtection/>
  <mergeCells count="9">
    <mergeCell ref="A97:G97"/>
    <mergeCell ref="A51:G51"/>
    <mergeCell ref="A52:G52"/>
    <mergeCell ref="A41:G41"/>
    <mergeCell ref="A1:G1"/>
    <mergeCell ref="A3:G3"/>
    <mergeCell ref="A5:G5"/>
    <mergeCell ref="A50:G50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F12" sqref="F12"/>
    </sheetView>
  </sheetViews>
  <sheetFormatPr defaultColWidth="9.625" defaultRowHeight="12.75"/>
  <cols>
    <col min="1" max="1" width="18.625" style="0" customWidth="1"/>
    <col min="2" max="3" width="11.625" style="0" customWidth="1"/>
    <col min="4" max="4" width="6.625" style="0" customWidth="1"/>
    <col min="5" max="6" width="11.62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103</v>
      </c>
      <c r="B3" s="3"/>
      <c r="C3" s="42"/>
      <c r="D3" s="3"/>
      <c r="E3" s="3"/>
      <c r="F3" s="3"/>
      <c r="G3" s="3"/>
    </row>
    <row r="4" spans="1:7" ht="15.75">
      <c r="A4" s="39"/>
      <c r="B4" s="39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4"/>
      <c r="D6" s="43"/>
      <c r="E6" s="43"/>
      <c r="F6" s="34"/>
      <c r="G6" s="22"/>
    </row>
    <row r="7" spans="1:7" ht="15.75">
      <c r="A7" s="149"/>
      <c r="B7" s="149"/>
      <c r="C7" s="149"/>
      <c r="D7" s="149"/>
      <c r="E7" s="149"/>
      <c r="F7" s="149"/>
      <c r="G7" s="22"/>
    </row>
    <row r="8" spans="1:7" ht="12.75">
      <c r="A8" s="22"/>
      <c r="B8" s="22"/>
      <c r="C8" s="22"/>
      <c r="D8" s="22"/>
      <c r="E8" s="22"/>
      <c r="F8" s="22"/>
      <c r="G8" s="22"/>
    </row>
    <row r="9" spans="1:7" ht="12.75">
      <c r="A9" s="22"/>
      <c r="B9" s="44" t="s">
        <v>108</v>
      </c>
      <c r="C9" s="44" t="s">
        <v>79</v>
      </c>
      <c r="D9" s="45" t="s">
        <v>5</v>
      </c>
      <c r="E9" s="45" t="s">
        <v>109</v>
      </c>
      <c r="F9" s="45" t="s">
        <v>80</v>
      </c>
      <c r="G9" s="45" t="s">
        <v>5</v>
      </c>
    </row>
    <row r="10" spans="1:7" ht="15.75" customHeight="1">
      <c r="A10" s="17" t="s">
        <v>4</v>
      </c>
      <c r="B10" s="46"/>
      <c r="C10" s="46"/>
      <c r="D10" s="46"/>
      <c r="E10" s="46"/>
      <c r="F10" s="46"/>
      <c r="G10" s="46"/>
    </row>
    <row r="11" spans="1:7" ht="12.75">
      <c r="A11" s="47" t="s">
        <v>6</v>
      </c>
      <c r="B11" s="10">
        <v>105392</v>
      </c>
      <c r="C11" s="10">
        <v>104625</v>
      </c>
      <c r="D11" s="11">
        <f>(+B11-C11)/C11*100</f>
        <v>0.7330943847072879</v>
      </c>
      <c r="E11" s="10">
        <f>SUM(JANUARY!B11+FEBRUARY!B11+MARCH!B10+APRIL!B11+MAY!B11+JUNE!B11)+B11</f>
        <v>647781</v>
      </c>
      <c r="F11" s="10">
        <f>SUM(JANUARY!C11+FEBRUARY!C11+MARCH!C10+APRIL!C11+MAY!C11+JUNE!C11)+C11</f>
        <v>639864</v>
      </c>
      <c r="G11" s="11">
        <f>(+E11-F11)/F11*100</f>
        <v>1.23729417501219</v>
      </c>
    </row>
    <row r="12" spans="1:7" ht="12.75">
      <c r="A12" s="47" t="s">
        <v>7</v>
      </c>
      <c r="B12" s="10">
        <v>141741</v>
      </c>
      <c r="C12" s="10">
        <v>172854</v>
      </c>
      <c r="D12" s="11">
        <f>(+B12-C12)/C12*100</f>
        <v>-17.99958346350099</v>
      </c>
      <c r="E12" s="10">
        <f>SUM(JANUARY!B12+FEBRUARY!B12+MARCH!B11+APRIL!B12+MAY!B12+JUNE!B12)+B12</f>
        <v>1321012</v>
      </c>
      <c r="F12" s="10">
        <f>SUM(JANUARY!C12+FEBRUARY!C12+MARCH!C11+APRIL!C12+MAY!C12+JUNE!C12)+C12</f>
        <v>1534846</v>
      </c>
      <c r="G12" s="11">
        <f>(+E12-F12)/F12*100</f>
        <v>-13.9319514791712</v>
      </c>
    </row>
    <row r="13" spans="1:7" ht="12.75">
      <c r="A13" s="9" t="s">
        <v>8</v>
      </c>
      <c r="B13" s="12">
        <f>SUM(B11:B12)</f>
        <v>247133</v>
      </c>
      <c r="C13" s="12">
        <f>SUM(C11:C12)</f>
        <v>277479</v>
      </c>
      <c r="D13" s="13">
        <f>(+B13-C13)/C13*100</f>
        <v>-10.936323109136186</v>
      </c>
      <c r="E13" s="12">
        <f>SUM(E11:E12)</f>
        <v>1968793</v>
      </c>
      <c r="F13" s="12">
        <f>SUM(F11:F12)</f>
        <v>2174710</v>
      </c>
      <c r="G13" s="13">
        <f>(+E13-F13)/F13*100</f>
        <v>-9.468710770631485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7" t="s">
        <v>6</v>
      </c>
      <c r="B17" s="10">
        <v>16742</v>
      </c>
      <c r="C17" s="10">
        <v>12455</v>
      </c>
      <c r="D17" s="11">
        <f>(+B17-C17)/C17*100</f>
        <v>34.4199116820554</v>
      </c>
      <c r="E17" s="10">
        <f>SUM(JANUARY!B17+FEBRUARY!B17+MARCH!B16+APRIL!B17+MAY!B17+JUNE!B17)+B17</f>
        <v>102243</v>
      </c>
      <c r="F17" s="10">
        <f>SUM(JANUARY!C17+FEBRUARY!C17+MARCH!C16+APRIL!C17+MAY!C17+JUNE!C17)+C17</f>
        <v>80284</v>
      </c>
      <c r="G17" s="11">
        <f>(+E17-F17)/F17*100</f>
        <v>27.35165163668975</v>
      </c>
    </row>
    <row r="18" spans="1:7" ht="12.75">
      <c r="A18" s="47" t="s">
        <v>7</v>
      </c>
      <c r="B18" s="10">
        <v>78909</v>
      </c>
      <c r="C18" s="10">
        <v>71178</v>
      </c>
      <c r="D18" s="11">
        <f>(+B18-C18)/C18*100</f>
        <v>10.86150214954059</v>
      </c>
      <c r="E18" s="10">
        <f>SUM(JANUARY!B18+FEBRUARY!B18+MARCH!B17+APRIL!B18+MAY!B18+JUNE!B18)+B18</f>
        <v>499809</v>
      </c>
      <c r="F18" s="10">
        <f>SUM(JANUARY!C18+FEBRUARY!C18+MARCH!C17+APRIL!C18+MAY!C18+JUNE!C18)+C18</f>
        <v>381204</v>
      </c>
      <c r="G18" s="11">
        <f>(+E18-F18)/F18*100</f>
        <v>31.113262190323294</v>
      </c>
    </row>
    <row r="19" spans="1:7" ht="12.75">
      <c r="A19" s="9" t="s">
        <v>8</v>
      </c>
      <c r="B19" s="12">
        <f>SUM(B17:B18)</f>
        <v>95651</v>
      </c>
      <c r="C19" s="12">
        <f>SUM(C17:C18)</f>
        <v>83633</v>
      </c>
      <c r="D19" s="13">
        <f>(+B19-C19)/C19*100</f>
        <v>14.36992574701374</v>
      </c>
      <c r="E19" s="12">
        <f>SUM(E17:E18)</f>
        <v>602052</v>
      </c>
      <c r="F19" s="12">
        <f>SUM(F17:F18)</f>
        <v>461488</v>
      </c>
      <c r="G19" s="13">
        <f>(+E19-F19)/F19*100</f>
        <v>30.458863502409596</v>
      </c>
    </row>
    <row r="20" spans="1:7" ht="12.75">
      <c r="A20" s="34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4.2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7" t="s">
        <v>6</v>
      </c>
      <c r="B23" s="10">
        <v>25056</v>
      </c>
      <c r="C23" s="10">
        <v>22446</v>
      </c>
      <c r="D23" s="11">
        <f>(+B23-C23)/C23*100</f>
        <v>11.627906976744185</v>
      </c>
      <c r="E23" s="10">
        <f>SUM(JANUARY!B23+FEBRUARY!B23+MARCH!B22+APRIL!B23+MAY!B23+JUNE!B23)+B23</f>
        <v>158144</v>
      </c>
      <c r="F23" s="10">
        <f>SUM(JANUARY!C23+FEBRUARY!C23+MARCH!C22+APRIL!C23+MAY!C23+JUNE!C23)+C23</f>
        <v>144383</v>
      </c>
      <c r="G23" s="11">
        <f>(+E23-F23)/F23*100</f>
        <v>9.53090045226931</v>
      </c>
    </row>
    <row r="24" spans="1:7" ht="12.75">
      <c r="A24" s="47" t="s">
        <v>7</v>
      </c>
      <c r="B24" s="118">
        <v>144375</v>
      </c>
      <c r="C24" s="10">
        <v>129814</v>
      </c>
      <c r="D24" s="11">
        <f>(+B24-C24)/C24*100</f>
        <v>11.21681790870014</v>
      </c>
      <c r="E24" s="10">
        <f>SUM(JANUARY!B24+FEBRUARY!B24+MARCH!B23+APRIL!B24+MAY!B24+JUNE!B24)+B24</f>
        <v>1061873</v>
      </c>
      <c r="F24" s="10">
        <f>SUM(JANUARY!C24+FEBRUARY!C24+MARCH!C23+APRIL!C24+MAY!C24+JUNE!C24)+C24</f>
        <v>1047834</v>
      </c>
      <c r="G24" s="11">
        <f>(+E24-F24)/F24*100</f>
        <v>1.3398114586852499</v>
      </c>
    </row>
    <row r="25" spans="1:7" ht="12.75">
      <c r="A25" s="9" t="s">
        <v>8</v>
      </c>
      <c r="B25" s="12">
        <f>SUM(B23:B24)</f>
        <v>169431</v>
      </c>
      <c r="C25" s="12">
        <f>SUM(C23:C24)</f>
        <v>152260</v>
      </c>
      <c r="D25" s="13">
        <f>(+B25-C25)/C25*100</f>
        <v>11.277420202285564</v>
      </c>
      <c r="E25" s="12">
        <f>SUM(E23:E24)</f>
        <v>1220017</v>
      </c>
      <c r="F25" s="12">
        <f>SUM(F23:F24)</f>
        <v>1192217</v>
      </c>
      <c r="G25" s="13">
        <f>(+E25-F25)/F25*100</f>
        <v>2.3317902697243875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7" t="s">
        <v>6</v>
      </c>
      <c r="B29" s="10">
        <f>SUM(B11+B17+B23)</f>
        <v>147190</v>
      </c>
      <c r="C29" s="10">
        <f>SUM(C11+C17+C23)</f>
        <v>139526</v>
      </c>
      <c r="D29" s="11">
        <f>(+B29-C29)/C29*100</f>
        <v>5.492883046887319</v>
      </c>
      <c r="E29" s="10">
        <f>SUM(E11+E17+E23)</f>
        <v>908168</v>
      </c>
      <c r="F29" s="10">
        <f>SUM(F11+F17+F23)</f>
        <v>864531</v>
      </c>
      <c r="G29" s="11">
        <f>(+E29-F29)/F29*100</f>
        <v>5.047476608704605</v>
      </c>
    </row>
    <row r="30" spans="1:7" ht="12.75">
      <c r="A30" s="47" t="s">
        <v>7</v>
      </c>
      <c r="B30" s="10">
        <f>SUM(B12+B18+B24)</f>
        <v>365025</v>
      </c>
      <c r="C30" s="10">
        <f>SUM(C12+C18+C24)</f>
        <v>373846</v>
      </c>
      <c r="D30" s="11">
        <f>(+B30-C30)/C30*100</f>
        <v>-2.359527719970255</v>
      </c>
      <c r="E30" s="10">
        <f>SUM(E12+E18+E24)</f>
        <v>2882694</v>
      </c>
      <c r="F30" s="10">
        <f>SUM(F12+F18+F24)</f>
        <v>2963884</v>
      </c>
      <c r="G30" s="11">
        <f>(+E30-F30)/F30*100</f>
        <v>-2.7393109851802566</v>
      </c>
    </row>
    <row r="31" spans="1:7" ht="12.75">
      <c r="A31" s="18" t="s">
        <v>8</v>
      </c>
      <c r="B31" s="48">
        <f>SUM(B29:B30)</f>
        <v>512215</v>
      </c>
      <c r="C31" s="48">
        <f>SUM(C29:C30)</f>
        <v>513372</v>
      </c>
      <c r="D31" s="21">
        <f>(+B31-C31)/C31*100</f>
        <v>-0.225372634269107</v>
      </c>
      <c r="E31" s="48">
        <f>SUM(E29:E30)</f>
        <v>3790862</v>
      </c>
      <c r="F31" s="48">
        <f>SUM(F29:F30)</f>
        <v>3828415</v>
      </c>
      <c r="G31" s="21">
        <f>(+E31-F31)/F31*100</f>
        <v>-0.9809020181981315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22"/>
      <c r="B33" s="22"/>
      <c r="C33" s="22"/>
      <c r="D33" s="16" t="s">
        <v>2</v>
      </c>
      <c r="E33" s="22"/>
      <c r="F33" s="22"/>
      <c r="G33" s="11"/>
    </row>
    <row r="34" spans="1:7" ht="12.75">
      <c r="A34" s="107" t="s">
        <v>63</v>
      </c>
      <c r="B34" s="22"/>
      <c r="C34" s="22"/>
      <c r="D34" s="22"/>
      <c r="E34" s="22"/>
      <c r="F34" s="22"/>
      <c r="G34" s="11"/>
    </row>
    <row r="35" spans="1:7" ht="12.75">
      <c r="A35" s="107" t="s">
        <v>60</v>
      </c>
      <c r="B35" s="22"/>
      <c r="C35" s="22"/>
      <c r="D35" s="22"/>
      <c r="E35" s="22"/>
      <c r="F35" s="22"/>
      <c r="G35" s="11"/>
    </row>
    <row r="36" spans="1:7" ht="12.75">
      <c r="A36" s="107" t="s">
        <v>61</v>
      </c>
      <c r="B36" s="22"/>
      <c r="C36" s="22"/>
      <c r="D36" s="22"/>
      <c r="E36" s="22"/>
      <c r="F36" s="22"/>
      <c r="G36" s="22"/>
    </row>
    <row r="37" spans="1:7" ht="12.75">
      <c r="A37" s="107" t="s">
        <v>62</v>
      </c>
      <c r="B37" s="22"/>
      <c r="C37" s="22"/>
      <c r="D37" s="22"/>
      <c r="E37" s="22"/>
      <c r="F37" s="22"/>
      <c r="G37" s="22"/>
    </row>
    <row r="38" spans="1:7" ht="15" customHeight="1">
      <c r="A38" s="34"/>
      <c r="B38" s="22"/>
      <c r="C38" s="22"/>
      <c r="D38" s="22"/>
      <c r="E38" s="22"/>
      <c r="F38" s="22"/>
      <c r="G38" s="22"/>
    </row>
    <row r="39" spans="1:7" ht="12.75">
      <c r="A39" s="151" t="s">
        <v>57</v>
      </c>
      <c r="B39" s="151"/>
      <c r="C39" s="151"/>
      <c r="D39" s="151"/>
      <c r="E39" s="151"/>
      <c r="F39" s="151"/>
      <c r="G39" s="151"/>
    </row>
    <row r="40" spans="1:7" ht="12.75" customHeight="1">
      <c r="A40" s="34"/>
      <c r="B40" s="22"/>
      <c r="C40" s="22"/>
      <c r="D40" s="22"/>
      <c r="E40" s="22"/>
      <c r="F40" s="22"/>
      <c r="G40" s="22"/>
    </row>
    <row r="41" spans="1:7" ht="12.75" customHeight="1">
      <c r="A41" s="150"/>
      <c r="B41" s="150"/>
      <c r="C41" s="150"/>
      <c r="D41" s="150"/>
      <c r="E41" s="150"/>
      <c r="F41" s="150"/>
      <c r="G41" s="150"/>
    </row>
    <row r="42" spans="1:7" ht="12.75" customHeight="1">
      <c r="A42" s="5"/>
      <c r="B42" s="5"/>
      <c r="C42" s="5"/>
      <c r="D42" s="5"/>
      <c r="E42" s="5"/>
      <c r="F42" s="5"/>
      <c r="G42" s="49"/>
    </row>
    <row r="43" spans="1:7" ht="12.75" customHeight="1">
      <c r="A43" s="5"/>
      <c r="B43" s="5"/>
      <c r="C43" s="5"/>
      <c r="D43" s="5"/>
      <c r="E43" s="5"/>
      <c r="F43" s="5"/>
      <c r="G43" s="49"/>
    </row>
    <row r="44" spans="1:7" ht="12.75" customHeight="1">
      <c r="A44" s="5"/>
      <c r="B44" s="5"/>
      <c r="C44" s="5"/>
      <c r="D44" s="5"/>
      <c r="E44" s="5"/>
      <c r="F44" s="5"/>
      <c r="G44" s="49"/>
    </row>
    <row r="45" spans="1:7" ht="12.75" customHeight="1">
      <c r="A45" s="5"/>
      <c r="B45" s="5"/>
      <c r="C45" s="5"/>
      <c r="D45" s="5"/>
      <c r="E45" s="5"/>
      <c r="F45" s="5"/>
      <c r="G45" s="49"/>
    </row>
    <row r="46" spans="1:7" ht="12.75" customHeight="1">
      <c r="A46" s="5"/>
      <c r="B46" s="5"/>
      <c r="C46" s="5"/>
      <c r="D46" s="5"/>
      <c r="E46" s="5"/>
      <c r="F46" s="5"/>
      <c r="G46" s="49"/>
    </row>
    <row r="47" spans="1:7" ht="12.75" customHeight="1">
      <c r="A47" s="5"/>
      <c r="B47" s="5"/>
      <c r="C47" s="5"/>
      <c r="D47" s="5"/>
      <c r="E47" s="5"/>
      <c r="F47" s="5"/>
      <c r="G47" s="49"/>
    </row>
    <row r="48" spans="1:7" ht="12.75" customHeight="1">
      <c r="A48" s="5"/>
      <c r="B48" s="5"/>
      <c r="C48" s="5"/>
      <c r="D48" s="5"/>
      <c r="E48" s="5"/>
      <c r="F48" s="5"/>
      <c r="G48" s="49"/>
    </row>
    <row r="49" spans="1:7" ht="7.5" customHeight="1">
      <c r="A49" s="5"/>
      <c r="B49" s="5"/>
      <c r="C49" s="5"/>
      <c r="D49" s="5"/>
      <c r="E49" s="5"/>
      <c r="F49" s="5"/>
      <c r="G49" s="49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104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44" t="s">
        <v>108</v>
      </c>
      <c r="C55" s="44" t="s">
        <v>79</v>
      </c>
      <c r="D55" s="45" t="s">
        <v>5</v>
      </c>
      <c r="E55" s="45" t="s">
        <v>109</v>
      </c>
      <c r="F55" s="45" t="s">
        <v>80</v>
      </c>
      <c r="G55" s="45" t="s">
        <v>5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105392</v>
      </c>
      <c r="C57" s="12">
        <f>C58+C59</f>
        <v>104625</v>
      </c>
      <c r="D57" s="13">
        <f>(+B57-C57)/C57*100</f>
        <v>0.7330943847072879</v>
      </c>
      <c r="E57" s="12">
        <f>SUM(E58+E59)</f>
        <v>647781</v>
      </c>
      <c r="F57" s="12">
        <f>SUM(F58+F59)</f>
        <v>639864</v>
      </c>
      <c r="G57" s="13">
        <f>(+E57-F57)/F57*100</f>
        <v>1.23729417501219</v>
      </c>
    </row>
    <row r="58" spans="1:7" ht="12.75">
      <c r="A58" s="14" t="s">
        <v>18</v>
      </c>
      <c r="B58" s="89">
        <v>105392</v>
      </c>
      <c r="C58" s="89">
        <v>104625</v>
      </c>
      <c r="D58" s="11">
        <f>(+B58-C58)/C58*100</f>
        <v>0.7330943847072879</v>
      </c>
      <c r="E58" s="10">
        <f>SUM(JANUARY!B58+FEBRUARY!B58+MARCH!B57+APRIL!B58+MAY!B58+JUNE!B58)+B58</f>
        <v>647781</v>
      </c>
      <c r="F58" s="10">
        <f>SUM(JANUARY!C58+FEBRUARY!C58+MARCH!C57+APRIL!C58+MAY!C58+JUNE!C58)+C58</f>
        <v>639864</v>
      </c>
      <c r="G58" s="11">
        <f>(+E58-F58)/F58*100</f>
        <v>1.23729417501219</v>
      </c>
    </row>
    <row r="59" spans="1:7" ht="12.75">
      <c r="A59" s="14" t="s">
        <v>19</v>
      </c>
      <c r="B59" s="106">
        <v>0</v>
      </c>
      <c r="C59" s="106">
        <v>0</v>
      </c>
      <c r="D59" s="11">
        <v>0</v>
      </c>
      <c r="E59" s="10">
        <f>SUM(JANUARY!B59+FEBRUARY!B59+MARCH!B58+APRIL!B59+MAY!B59+JUNE!B59)+B59</f>
        <v>0</v>
      </c>
      <c r="F59" s="10">
        <f>SUM(JANUARY!C59+FEBRUARY!C59+MARCH!C58+APRIL!C59+MAY!C59+JUNE!C59)+C59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16742</v>
      </c>
      <c r="C61" s="12">
        <f>C62+C63</f>
        <v>12455</v>
      </c>
      <c r="D61" s="13">
        <f>(+B61-C61)/C61*100</f>
        <v>34.4199116820554</v>
      </c>
      <c r="E61" s="12">
        <f>E62+E63</f>
        <v>102243</v>
      </c>
      <c r="F61" s="12">
        <f>F62+F63</f>
        <v>80284</v>
      </c>
      <c r="G61" s="13">
        <f>(+E61-F61)/F61*100</f>
        <v>27.35165163668975</v>
      </c>
    </row>
    <row r="62" spans="1:7" ht="12.75">
      <c r="A62" s="34" t="s">
        <v>20</v>
      </c>
      <c r="B62" s="10">
        <v>16688</v>
      </c>
      <c r="C62" s="10">
        <v>12381</v>
      </c>
      <c r="D62" s="11">
        <f>(+B62-C62)/C62*100</f>
        <v>34.78717389548502</v>
      </c>
      <c r="E62" s="10">
        <f>SUM(JANUARY!B62+FEBRUARY!B62+MARCH!B61+APRIL!B62+MAY!B62+JUNE!B62)+B62</f>
        <v>101832</v>
      </c>
      <c r="F62" s="10">
        <f>SUM(JANUARY!C62+FEBRUARY!C62+MARCH!C61+APRIL!C62+MAY!C62+JUNE!C62)+C62</f>
        <v>80148</v>
      </c>
      <c r="G62" s="11">
        <f>(+E62-F62)/F62*100</f>
        <v>27.054948345560714</v>
      </c>
    </row>
    <row r="63" spans="1:7" ht="12.75">
      <c r="A63" s="34" t="s">
        <v>21</v>
      </c>
      <c r="B63" s="31">
        <v>54</v>
      </c>
      <c r="C63" s="31">
        <v>74</v>
      </c>
      <c r="D63" s="11">
        <f>(+B63-C63)/C63*100</f>
        <v>-27.027027027027028</v>
      </c>
      <c r="E63" s="10">
        <f>SUM(JANUARY!B63+FEBRUARY!B63+MARCH!B62+APRIL!B63+MAY!B63+JUNE!B63)+B63</f>
        <v>411</v>
      </c>
      <c r="F63" s="10">
        <f>SUM(JANUARY!C63+FEBRUARY!C63+MARCH!C62+APRIL!C63+MAY!C63+JUNE!C63)+C63</f>
        <v>136</v>
      </c>
      <c r="G63" s="11">
        <f>(+E63-F63)/F63*100</f>
        <v>202.20588235294116</v>
      </c>
    </row>
    <row r="64" spans="1:7" ht="12.75">
      <c r="A64" s="14"/>
      <c r="B64" s="32"/>
      <c r="C64" s="32"/>
      <c r="D64" s="9"/>
      <c r="E64" s="9"/>
      <c r="F64" s="9"/>
      <c r="G64" s="9"/>
    </row>
    <row r="65" spans="1:7" ht="12.75">
      <c r="A65" s="14" t="s">
        <v>22</v>
      </c>
      <c r="B65" s="35">
        <f>B67+B73+B78+B82+B83+B84+B86+B91+B92+B93+B94</f>
        <v>25056</v>
      </c>
      <c r="C65" s="35">
        <f>C67+C73+C78+C82+C83+C84+C86+C91+C92+C93+C94</f>
        <v>22446</v>
      </c>
      <c r="D65" s="13">
        <f>(+B65-C65)/C65*100</f>
        <v>11.627906976744185</v>
      </c>
      <c r="E65" s="35">
        <f>E67+E73+E78+E82+E83+E84+E86+E91+E92+E93+E94</f>
        <v>158144</v>
      </c>
      <c r="F65" s="35">
        <f>F67+F73+F78+F82+F83+F84+F86+F91+F92+F93+F94</f>
        <v>144383</v>
      </c>
      <c r="G65" s="13">
        <f>(+E65-F65)/F65*100</f>
        <v>9.53090045226931</v>
      </c>
    </row>
    <row r="66" spans="1:7" ht="12.75">
      <c r="A66" s="14"/>
      <c r="B66" s="35"/>
      <c r="C66" s="35"/>
      <c r="D66" s="11"/>
      <c r="E66" s="35"/>
      <c r="F66" s="35"/>
      <c r="G66" s="11"/>
    </row>
    <row r="67" spans="1:7" ht="12.75">
      <c r="A67" s="17" t="s">
        <v>23</v>
      </c>
      <c r="B67" s="36">
        <f>SUM(B68:B71)</f>
        <v>11800</v>
      </c>
      <c r="C67" s="36">
        <f>SUM(C68:C71)</f>
        <v>10073</v>
      </c>
      <c r="D67" s="13">
        <f>(+B67-C67)/C67*100</f>
        <v>17.14484264866475</v>
      </c>
      <c r="E67" s="36">
        <f>SUM(E68:E71)</f>
        <v>63311</v>
      </c>
      <c r="F67" s="36">
        <f>SUM(F68:F71)</f>
        <v>56796</v>
      </c>
      <c r="G67" s="13">
        <f>(+E67-F67)/F67*100</f>
        <v>11.470878230861329</v>
      </c>
    </row>
    <row r="68" spans="1:7" ht="12.75">
      <c r="A68" s="34" t="s">
        <v>24</v>
      </c>
      <c r="B68" s="10">
        <v>9363</v>
      </c>
      <c r="C68" s="10">
        <v>7559</v>
      </c>
      <c r="D68" s="11">
        <f>(+B68-C68)/C68*100</f>
        <v>23.865590686598757</v>
      </c>
      <c r="E68" s="10">
        <f>SUM(JANUARY!B68+FEBRUARY!B68+MARCH!B67+APRIL!B68+MAY!B68+JUNE!B68)+B68</f>
        <v>50804</v>
      </c>
      <c r="F68" s="10">
        <f>SUM(JANUARY!C68+FEBRUARY!C68+MARCH!C67+APRIL!C68+MAY!C68+JUNE!C68)+C68</f>
        <v>43953</v>
      </c>
      <c r="G68" s="11">
        <f>(+E68-F68)/F68*100</f>
        <v>15.587104406980185</v>
      </c>
    </row>
    <row r="69" spans="1:7" ht="12.75">
      <c r="A69" s="34" t="s">
        <v>25</v>
      </c>
      <c r="B69" s="10">
        <v>2300</v>
      </c>
      <c r="C69" s="10">
        <v>2388</v>
      </c>
      <c r="D69" s="11">
        <f>(+B69-C69)/C69*100</f>
        <v>-3.6850921273031827</v>
      </c>
      <c r="E69" s="10">
        <f>SUM(JANUARY!B69+FEBRUARY!B69+MARCH!B68+APRIL!B69+MAY!B69+JUNE!B69)+B69</f>
        <v>11898</v>
      </c>
      <c r="F69" s="10">
        <f>SUM(JANUARY!C69+FEBRUARY!C69+MARCH!C68+APRIL!C69+MAY!C69+JUNE!C69)+C69</f>
        <v>12195</v>
      </c>
      <c r="G69" s="11">
        <f>(+E69-F69)/F69*100</f>
        <v>-2.4354243542435423</v>
      </c>
    </row>
    <row r="70" spans="1:7" ht="12.75">
      <c r="A70" s="34" t="s">
        <v>64</v>
      </c>
      <c r="B70" s="10">
        <v>73</v>
      </c>
      <c r="C70" s="10">
        <v>62</v>
      </c>
      <c r="D70" s="11">
        <f>(+B70-C70)/C70*100</f>
        <v>17.741935483870968</v>
      </c>
      <c r="E70" s="10">
        <f>SUM(JANUARY!B70+FEBRUARY!B70+MARCH!B69+APRIL!B70+MAY!B70+JUNE!B70)+B70</f>
        <v>282</v>
      </c>
      <c r="F70" s="10">
        <f>SUM(JANUARY!C70+FEBRUARY!C70+MARCH!C69+APRIL!C70+MAY!C70+JUNE!C70)+C70</f>
        <v>305</v>
      </c>
      <c r="G70" s="11">
        <f>(+E70-F70)/F70*100</f>
        <v>-7.540983606557377</v>
      </c>
    </row>
    <row r="71" spans="1:7" ht="12.75">
      <c r="A71" s="34" t="s">
        <v>26</v>
      </c>
      <c r="B71" s="10">
        <v>64</v>
      </c>
      <c r="C71" s="10">
        <v>64</v>
      </c>
      <c r="D71" s="11">
        <f>(+B71-C71)/C71*100</f>
        <v>0</v>
      </c>
      <c r="E71" s="10">
        <f>SUM(JANUARY!B71+FEBRUARY!B71+MARCH!B70+APRIL!B71+MAY!B71+JUNE!B71)+B71</f>
        <v>327</v>
      </c>
      <c r="F71" s="10">
        <f>SUM(JANUARY!C71+FEBRUARY!C71+MARCH!C70+APRIL!C71+MAY!C71+JUNE!C71)+C71</f>
        <v>343</v>
      </c>
      <c r="G71" s="11">
        <f>(+E71-F71)/F71*100</f>
        <v>-4.664723032069971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697</v>
      </c>
      <c r="C73" s="12">
        <f>SUM(C74:C76)</f>
        <v>869</v>
      </c>
      <c r="D73" s="13">
        <f>(+B73-C73)/C73*100</f>
        <v>-19.792865362485614</v>
      </c>
      <c r="E73" s="12">
        <f>SUM(E74:E76)</f>
        <v>5323</v>
      </c>
      <c r="F73" s="12">
        <f>SUM(F74:F76)</f>
        <v>5716</v>
      </c>
      <c r="G73" s="13">
        <f>(+E73-F73)/F73*100</f>
        <v>-6.875437368789364</v>
      </c>
    </row>
    <row r="74" spans="1:7" ht="12.75">
      <c r="A74" s="34" t="s">
        <v>28</v>
      </c>
      <c r="B74" s="10">
        <v>334</v>
      </c>
      <c r="C74" s="10">
        <v>301</v>
      </c>
      <c r="D74" s="11">
        <f>(+B74-C74)/C74*100</f>
        <v>10.96345514950166</v>
      </c>
      <c r="E74" s="10">
        <f>SUM(JANUARY!B74+FEBRUARY!B74+MARCH!B73+APRIL!B74+MAY!B74+JUNE!B74)+B74</f>
        <v>2047</v>
      </c>
      <c r="F74" s="10">
        <f>SUM(JANUARY!C74+FEBRUARY!C74+MARCH!C73+APRIL!C74+MAY!C74+JUNE!C74)+C74</f>
        <v>1732</v>
      </c>
      <c r="G74" s="11">
        <f>(+E74-F74)/F74*100</f>
        <v>18.18706697459584</v>
      </c>
    </row>
    <row r="75" spans="1:7" ht="12.75">
      <c r="A75" s="34" t="s">
        <v>29</v>
      </c>
      <c r="B75" s="10">
        <v>131</v>
      </c>
      <c r="C75" s="10">
        <v>100</v>
      </c>
      <c r="D75" s="11">
        <f>(+B75-C75)/C75*100</f>
        <v>31</v>
      </c>
      <c r="E75" s="10">
        <f>SUM(JANUARY!B75+FEBRUARY!B75+MARCH!B74+APRIL!B75+MAY!B75+JUNE!B75)+B75</f>
        <v>1044</v>
      </c>
      <c r="F75" s="10">
        <f>SUM(JANUARY!C75+FEBRUARY!C75+MARCH!C74+APRIL!C75+MAY!C75+JUNE!C75)+C75</f>
        <v>1261</v>
      </c>
      <c r="G75" s="11">
        <f>(+E75-F75)/F75*100</f>
        <v>-17.208564631245043</v>
      </c>
    </row>
    <row r="76" spans="1:7" ht="12.75">
      <c r="A76" s="34" t="s">
        <v>30</v>
      </c>
      <c r="B76" s="10">
        <v>232</v>
      </c>
      <c r="C76" s="10">
        <v>468</v>
      </c>
      <c r="D76" s="11">
        <f>(+B76-C76)/C76*100</f>
        <v>-50.427350427350426</v>
      </c>
      <c r="E76" s="10">
        <f>SUM(JANUARY!B76+FEBRUARY!B76+MARCH!B75+APRIL!B76+MAY!B76+JUNE!B76)+B76</f>
        <v>2232</v>
      </c>
      <c r="F76" s="10">
        <f>SUM(JANUARY!C76+FEBRUARY!C76+MARCH!C75+APRIL!C76+MAY!C76+JUNE!C76)+C76</f>
        <v>2723</v>
      </c>
      <c r="G76" s="11">
        <f>(+E76-F76)/F76*100</f>
        <v>-18.031582813073815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1060</v>
      </c>
      <c r="C78" s="12">
        <f>SUM(C79:C80)</f>
        <v>854</v>
      </c>
      <c r="D78" s="13">
        <f>(+B78-C78)/C78*100</f>
        <v>24.121779859484775</v>
      </c>
      <c r="E78" s="12">
        <f>SUM(E79:E80)</f>
        <v>5552</v>
      </c>
      <c r="F78" s="12">
        <f>SUM(F79:F80)</f>
        <v>4576</v>
      </c>
      <c r="G78" s="13">
        <f>(+E78-F78)/F78*100</f>
        <v>21.328671328671327</v>
      </c>
    </row>
    <row r="79" spans="1:7" ht="12.75">
      <c r="A79" s="34" t="s">
        <v>32</v>
      </c>
      <c r="B79" s="10">
        <v>311</v>
      </c>
      <c r="C79" s="10">
        <v>286</v>
      </c>
      <c r="D79" s="11">
        <f>(+B79-C79)/C79*100</f>
        <v>8.741258741258742</v>
      </c>
      <c r="E79" s="10">
        <f>SUM(JANUARY!B79+FEBRUARY!B79+MARCH!B78+APRIL!B79+MAY!B79+JUNE!B79)+B79</f>
        <v>2459</v>
      </c>
      <c r="F79" s="10">
        <f>SUM(JANUARY!C79+FEBRUARY!C79+MARCH!C78+APRIL!C79+MAY!C79+JUNE!C79)+C79</f>
        <v>2141</v>
      </c>
      <c r="G79" s="11">
        <f>(+E79-F79)/F79*100</f>
        <v>14.852872489490892</v>
      </c>
    </row>
    <row r="80" spans="1:7" ht="12.75">
      <c r="A80" s="34" t="s">
        <v>33</v>
      </c>
      <c r="B80" s="10">
        <v>749</v>
      </c>
      <c r="C80" s="10">
        <v>568</v>
      </c>
      <c r="D80" s="11">
        <f>(+B80-C80)/C80*100</f>
        <v>31.866197183098592</v>
      </c>
      <c r="E80" s="10">
        <f>SUM(JANUARY!B80+FEBRUARY!B80+MARCH!B79+APRIL!B80+MAY!B80+JUNE!B80)+B80</f>
        <v>3093</v>
      </c>
      <c r="F80" s="10">
        <f>SUM(JANUARY!C80+FEBRUARY!C80+MARCH!C79+APRIL!C80+MAY!C80+JUNE!C80)+C80</f>
        <v>2435</v>
      </c>
      <c r="G80" s="11">
        <f>(+E80-F80)/F80*100</f>
        <v>27.022587268993842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2281</v>
      </c>
      <c r="C82" s="12">
        <v>2232</v>
      </c>
      <c r="D82" s="13">
        <f>(+B82-C82)/C82*100</f>
        <v>2.1953405017921144</v>
      </c>
      <c r="E82" s="105">
        <f>SUM(JANUARY!B82+FEBRUARY!B82+MARCH!B81+APRIL!B82+MAY!B82+JUNE!B82)+B82</f>
        <v>12641</v>
      </c>
      <c r="F82" s="105">
        <f>SUM(JANUARY!C82+FEBRUARY!C82+MARCH!C81+APRIL!C82+MAY!C82+JUNE!C82)+C82</f>
        <v>12945</v>
      </c>
      <c r="G82" s="13">
        <f>(+E82-F82)/F82*100</f>
        <v>-2.3483970645036694</v>
      </c>
    </row>
    <row r="83" spans="1:7" ht="12.75">
      <c r="A83" s="17" t="s">
        <v>35</v>
      </c>
      <c r="B83" s="12">
        <v>453</v>
      </c>
      <c r="C83" s="12">
        <v>442</v>
      </c>
      <c r="D83" s="13">
        <f>(+B83-C83)/C83*100</f>
        <v>2.48868778280543</v>
      </c>
      <c r="E83" s="105">
        <f>SUM(JANUARY!B83+FEBRUARY!B83+MARCH!B82+APRIL!B83+MAY!B83+JUNE!B83)+B83</f>
        <v>3277</v>
      </c>
      <c r="F83" s="105">
        <f>SUM(JANUARY!C83+FEBRUARY!C83+MARCH!C82+APRIL!C83+MAY!C83+JUNE!C83)+C83</f>
        <v>3106</v>
      </c>
      <c r="G83" s="13">
        <f>(+E83-F83)/F83*100</f>
        <v>5.505473277527367</v>
      </c>
    </row>
    <row r="84" spans="1:7" ht="12.75">
      <c r="A84" s="17" t="s">
        <v>36</v>
      </c>
      <c r="B84" s="12">
        <v>37</v>
      </c>
      <c r="C84" s="12">
        <v>38</v>
      </c>
      <c r="D84" s="13">
        <f>(+B84-C84)/C84*100</f>
        <v>-2.631578947368421</v>
      </c>
      <c r="E84" s="105">
        <f>SUM(JANUARY!B84+FEBRUARY!B84+MARCH!B83+APRIL!B84+MAY!B84+JUNE!B84)+B84</f>
        <v>445</v>
      </c>
      <c r="F84" s="105">
        <f>SUM(JANUARY!C84+FEBRUARY!C84+MARCH!C83+APRIL!C84+MAY!C84+JUNE!C84)+C84</f>
        <v>480</v>
      </c>
      <c r="G84" s="13">
        <f>(+E84-F84)/F84*100</f>
        <v>-7.291666666666667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2976</v>
      </c>
      <c r="C86" s="12">
        <f>SUM(C87:C89)</f>
        <v>2932</v>
      </c>
      <c r="D86" s="13">
        <f>(+B86-C86)/C86*100</f>
        <v>1.5006821282401093</v>
      </c>
      <c r="E86" s="12">
        <f>SUM(E87:E89)</f>
        <v>25561</v>
      </c>
      <c r="F86" s="12">
        <f>SUM(F87:F89)</f>
        <v>21974</v>
      </c>
      <c r="G86" s="13">
        <f>(+E86-F86)/F86*100</f>
        <v>16.323837262218984</v>
      </c>
    </row>
    <row r="87" spans="1:7" ht="12.75">
      <c r="A87" s="34" t="s">
        <v>38</v>
      </c>
      <c r="B87" s="10">
        <v>320</v>
      </c>
      <c r="C87" s="10">
        <v>169</v>
      </c>
      <c r="D87" s="11">
        <f>(+B87-C87)/C87*100</f>
        <v>89.3491124260355</v>
      </c>
      <c r="E87" s="10">
        <f>SUM(JANUARY!B87+FEBRUARY!B87+MARCH!B86+APRIL!B87+MAY!B87+JUNE!B87)+B87</f>
        <v>2264</v>
      </c>
      <c r="F87" s="10">
        <f>SUM(JANUARY!C87+FEBRUARY!C87+MARCH!C86+APRIL!C87+MAY!C87+JUNE!C87)+C87</f>
        <v>1711</v>
      </c>
      <c r="G87" s="11">
        <f>(+E87-F87)/F87*100</f>
        <v>32.32028053769726</v>
      </c>
    </row>
    <row r="88" spans="1:7" ht="12.75">
      <c r="A88" s="34" t="s">
        <v>39</v>
      </c>
      <c r="B88" s="10">
        <v>2602</v>
      </c>
      <c r="C88" s="10">
        <v>2708</v>
      </c>
      <c r="D88" s="11">
        <f>(+B88-C88)/C88*100</f>
        <v>-3.914327917282127</v>
      </c>
      <c r="E88" s="10">
        <f>SUM(JANUARY!B88+FEBRUARY!B88+MARCH!B87+APRIL!B88+MAY!B88+JUNE!B88)+B88</f>
        <v>22607</v>
      </c>
      <c r="F88" s="10">
        <f>SUM(JANUARY!C88+FEBRUARY!C88+MARCH!C87+APRIL!C88+MAY!C88+JUNE!C88)+C88</f>
        <v>19532</v>
      </c>
      <c r="G88" s="11">
        <f>(+E88-F88)/F88*100</f>
        <v>15.74339545361458</v>
      </c>
    </row>
    <row r="89" spans="1:7" ht="12.75">
      <c r="A89" s="34" t="s">
        <v>40</v>
      </c>
      <c r="B89" s="10">
        <v>54</v>
      </c>
      <c r="C89" s="10">
        <v>55</v>
      </c>
      <c r="D89" s="11">
        <f>(+B89-C89)/C89*100</f>
        <v>-1.8181818181818181</v>
      </c>
      <c r="E89" s="10">
        <f>SUM(JANUARY!B89+FEBRUARY!B89+MARCH!B88+APRIL!B89+MAY!B89+JUNE!B89)+B89</f>
        <v>690</v>
      </c>
      <c r="F89" s="10">
        <f>SUM(JANUARY!C89+FEBRUARY!C89+MARCH!C88+APRIL!C89+MAY!C89+JUNE!C89)+C89</f>
        <v>731</v>
      </c>
      <c r="G89" s="11">
        <f>(+E89-F89)/F89*100</f>
        <v>-5.60875512995896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4278</v>
      </c>
      <c r="C91" s="12">
        <v>3419</v>
      </c>
      <c r="D91" s="13">
        <f>(+B91-C91)/C91*100</f>
        <v>25.124305352442235</v>
      </c>
      <c r="E91" s="105">
        <f>SUM(JANUARY!B91+FEBRUARY!B91+MARCH!B90+APRIL!B91+MAY!B91+JUNE!B91)+B91</f>
        <v>31080</v>
      </c>
      <c r="F91" s="105">
        <f>SUM(JANUARY!C91+FEBRUARY!C91+MARCH!C90+APRIL!C91+MAY!C91+JUNE!C91)+C91</f>
        <v>26963</v>
      </c>
      <c r="G91" s="13">
        <f>(+E91-F91)/F91*100</f>
        <v>15.26907243259281</v>
      </c>
    </row>
    <row r="92" spans="1:7" ht="12.75">
      <c r="A92" s="17" t="s">
        <v>42</v>
      </c>
      <c r="B92" s="12">
        <v>9</v>
      </c>
      <c r="C92" s="12">
        <v>18</v>
      </c>
      <c r="D92" s="13">
        <f>(+B92-C92)/C92*100</f>
        <v>-50</v>
      </c>
      <c r="E92" s="105">
        <f>SUM(JANUARY!B92+FEBRUARY!B92+MARCH!B91+APRIL!B92+MAY!B92+JUNE!B92)+B92</f>
        <v>66</v>
      </c>
      <c r="F92" s="105">
        <f>SUM(JANUARY!C92+FEBRUARY!C92+MARCH!C91+APRIL!C92+MAY!C92+JUNE!C92)+C92</f>
        <v>129</v>
      </c>
      <c r="G92" s="13">
        <f>(+E92-F92)/F92*100</f>
        <v>-48.837209302325576</v>
      </c>
    </row>
    <row r="93" spans="1:7" ht="12.75">
      <c r="A93" s="17" t="s">
        <v>43</v>
      </c>
      <c r="B93" s="12">
        <v>52</v>
      </c>
      <c r="C93" s="12">
        <v>73</v>
      </c>
      <c r="D93" s="13">
        <f>(+B93-C93)/C93*100</f>
        <v>-28.767123287671232</v>
      </c>
      <c r="E93" s="105">
        <f>SUM(JANUARY!B93+FEBRUARY!B93+MARCH!B92+APRIL!B93+MAY!B93+JUNE!B93)+B93</f>
        <v>426</v>
      </c>
      <c r="F93" s="105">
        <f>SUM(JANUARY!C93+FEBRUARY!C93+MARCH!C92+APRIL!C93+MAY!C93+JUNE!C93)+C93</f>
        <v>694</v>
      </c>
      <c r="G93" s="13">
        <f>(+E93-F93)/F93*100</f>
        <v>-38.61671469740634</v>
      </c>
    </row>
    <row r="94" spans="1:7" ht="12.75">
      <c r="A94" s="17" t="s">
        <v>44</v>
      </c>
      <c r="B94" s="12">
        <v>1413</v>
      </c>
      <c r="C94" s="12">
        <v>1496</v>
      </c>
      <c r="D94" s="13">
        <f>(+B94-C94)/C94*100</f>
        <v>-5.548128342245989</v>
      </c>
      <c r="E94" s="105">
        <f>SUM(JANUARY!B94+FEBRUARY!B94+MARCH!B93+APRIL!B94+MAY!B94+JUNE!B94)+B94</f>
        <v>10462</v>
      </c>
      <c r="F94" s="105">
        <f>SUM(JANUARY!C94+FEBRUARY!C94+MARCH!C93+APRIL!C94+MAY!C94+JUNE!C94)+C94</f>
        <v>11004</v>
      </c>
      <c r="G94" s="13">
        <f>(+E94-F94)/F94*100</f>
        <v>-4.925481643038895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147190</v>
      </c>
      <c r="C96" s="12">
        <f>SUM(C57+C61+C65)</f>
        <v>139526</v>
      </c>
      <c r="D96" s="13">
        <f>(+B96-C96)/C96*100</f>
        <v>5.492883046887319</v>
      </c>
      <c r="E96" s="12">
        <f>SUM(E57+E61+E65)</f>
        <v>908168</v>
      </c>
      <c r="F96" s="12">
        <f>SUM(F57+F61+F65)</f>
        <v>864531</v>
      </c>
      <c r="G96" s="13">
        <f>(+E96-F96)/F96*100</f>
        <v>5.047476608704605</v>
      </c>
    </row>
    <row r="97" spans="1:7" ht="12.75">
      <c r="A97" s="139"/>
      <c r="B97" s="139"/>
      <c r="C97" s="139"/>
      <c r="D97" s="139"/>
      <c r="E97" s="139"/>
      <c r="F97" s="139"/>
      <c r="G97" s="139"/>
    </row>
    <row r="98" spans="1:7" ht="12.75">
      <c r="A98" s="150"/>
      <c r="B98" s="150"/>
      <c r="C98" s="150"/>
      <c r="D98" s="150"/>
      <c r="E98" s="150"/>
      <c r="F98" s="150"/>
      <c r="G98" s="150"/>
    </row>
  </sheetData>
  <sheetProtection/>
  <mergeCells count="5">
    <mergeCell ref="A98:G98"/>
    <mergeCell ref="A7:F7"/>
    <mergeCell ref="A41:G41"/>
    <mergeCell ref="A39:G39"/>
    <mergeCell ref="A97:G97"/>
  </mergeCells>
  <printOptions horizontalCentered="1"/>
  <pageMargins left="0.75" right="0.7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opf Tourism</dc:creator>
  <cp:keywords/>
  <dc:description/>
  <cp:lastModifiedBy>Frank Comito</cp:lastModifiedBy>
  <cp:lastPrinted>2015-08-31T16:45:51Z</cp:lastPrinted>
  <dcterms:created xsi:type="dcterms:W3CDTF">2001-10-08T18:13:55Z</dcterms:created>
  <dcterms:modified xsi:type="dcterms:W3CDTF">2015-10-09T13:03:03Z</dcterms:modified>
  <cp:category/>
  <cp:version/>
  <cp:contentType/>
  <cp:contentStatus/>
</cp:coreProperties>
</file>